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ph2dom\adph\Fhs\FHS-BCMTP\breast-cervical\CDC\2022-2026\StephenShannonABCHSCAudit\"/>
    </mc:Choice>
  </mc:AlternateContent>
  <xr:revisionPtr revIDLastSave="0" documentId="13_ncr:1_{8925DAF9-9B91-421F-991E-0532F9BF9972}" xr6:coauthVersionLast="47" xr6:coauthVersionMax="47" xr10:uidLastSave="{00000000-0000-0000-0000-000000000000}"/>
  <bookViews>
    <workbookView xWindow="-120" yWindow="-120" windowWidth="29040" windowHeight="15720" xr2:uid="{577DDD23-5F6B-421F-AFD7-1EC5781C75A0}"/>
  </bookViews>
  <sheets>
    <sheet name="Clinic Initial Report Example" sheetId="5" r:id="rId1"/>
    <sheet name="Audit Table - Cervical Cancer" sheetId="1" r:id="rId2"/>
    <sheet name="Audit Results - Report Template" sheetId="2" r:id="rId3"/>
    <sheet name="MRN IDs for Follow Up" sheetId="3" r:id="rId4"/>
    <sheet name="Formulas for MRN IDs Sheet"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6" i="2" l="1"/>
  <c r="B25" i="2"/>
  <c r="B23" i="2"/>
  <c r="B22" i="2"/>
  <c r="B21" i="2"/>
  <c r="B20" i="2"/>
  <c r="B18" i="2"/>
  <c r="B17" i="2"/>
  <c r="B16" i="2"/>
  <c r="B15" i="2"/>
  <c r="B14" i="2"/>
  <c r="B12" i="2"/>
  <c r="B11" i="2"/>
  <c r="B9" i="2"/>
  <c r="B8" i="2"/>
  <c r="B7" i="2"/>
  <c r="B6" i="2"/>
  <c r="B5" i="2"/>
  <c r="B4" i="2"/>
  <c r="B2" i="2"/>
  <c r="B10" i="2"/>
  <c r="J2" i="3" l="1" a="1"/>
  <c r="J2" i="3" s="1"/>
  <c r="A2" i="3" a="1"/>
  <c r="A2" i="3" s="1"/>
  <c r="K2" i="3" a="1"/>
  <c r="K2" i="3" s="1"/>
  <c r="I2" i="3" a="1"/>
  <c r="I2" i="3" s="1"/>
  <c r="H2" i="3" a="1"/>
  <c r="H2" i="3" s="1"/>
  <c r="G2" i="3" a="1"/>
  <c r="G2" i="3" s="1"/>
  <c r="F2" i="3" a="1"/>
  <c r="F2" i="3" s="1"/>
  <c r="E2" i="3" a="1"/>
  <c r="E2" i="3" s="1"/>
  <c r="D2" i="3" a="1"/>
  <c r="D2" i="3" s="1"/>
  <c r="C2" i="3" a="1"/>
  <c r="C2" i="3" s="1"/>
  <c r="B2" i="3" a="1"/>
  <c r="B2"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Phillips, Shannon</author>
  </authors>
  <commentList>
    <comment ref="B2" authorId="0" shapeId="0" xr:uid="{6F23A5D8-9D3D-42D6-8B57-48C1B88DB56B}">
      <text>
        <r>
          <rPr>
            <b/>
            <sz val="9"/>
            <color indexed="81"/>
            <rFont val="Tahoma"/>
            <charset val="1"/>
          </rPr>
          <t>MRN Field</t>
        </r>
        <r>
          <rPr>
            <sz val="9"/>
            <color indexed="81"/>
            <rFont val="Tahoma"/>
            <charset val="1"/>
          </rPr>
          <t xml:space="preserve">
This is the most important field of the data you receive. Excel will sometimes cause problems and change this value to a date or other strange number format. 
Never alter an original set of data - create a copy and make changes there so that if a mistake is made you can go back and fix it!</t>
        </r>
      </text>
    </comment>
    <comment ref="L2" authorId="0" shapeId="0" xr:uid="{C4FBAE84-D738-4333-B9BF-847F23C20F4D}">
      <text>
        <r>
          <rPr>
            <b/>
            <sz val="9"/>
            <color indexed="81"/>
            <rFont val="Tahoma"/>
            <family val="2"/>
          </rPr>
          <t>Numerator: AKA Screening Status Indicator</t>
        </r>
        <r>
          <rPr>
            <sz val="9"/>
            <color indexed="81"/>
            <rFont val="Tahoma"/>
            <family val="2"/>
          </rPr>
          <t xml:space="preserve">
This is the second most important field of the data you receive. You will need to recode this variable. For example, we recode Y as "Satisfied" and N as "Unsatisfied". If a patient has a Y in the exclusion column, they are "Excluded" no matter what is in the numerator column.
"Unsatisfied" vs "Satisfied" refer to the screening status of the patient AND the status of the Quality Measure, but you can use whatever designation you prefer. Make sure that the excel formulas reflect any changes you make!</t>
        </r>
      </text>
    </comment>
    <comment ref="M2" authorId="0" shapeId="0" xr:uid="{19BC9ED5-DB86-46C8-BDD0-A921668B0FFA}">
      <text>
        <r>
          <rPr>
            <b/>
            <sz val="9"/>
            <color indexed="81"/>
            <rFont val="Tahoma"/>
            <family val="2"/>
          </rPr>
          <t>Exclusion Format</t>
        </r>
        <r>
          <rPr>
            <sz val="9"/>
            <color indexed="81"/>
            <rFont val="Tahoma"/>
            <family val="2"/>
          </rPr>
          <t xml:space="preserve">
Exclusion comes as a Y for yes or N for no. You will have to update the numerator of the records with a Y in the exclusion column. See rows 14-20 for example.</t>
        </r>
      </text>
    </comment>
    <comment ref="K17" authorId="0" shapeId="0" xr:uid="{59495CF0-D82A-4016-A5B2-495A826F300E}">
      <text>
        <r>
          <rPr>
            <b/>
            <sz val="9"/>
            <color indexed="81"/>
            <rFont val="Tahoma"/>
            <charset val="1"/>
          </rPr>
          <t>Exclusions Apply in the Numerator</t>
        </r>
        <r>
          <rPr>
            <sz val="9"/>
            <color indexed="81"/>
            <rFont val="Tahoma"/>
            <charset val="1"/>
          </rPr>
          <t xml:space="preserve">
Patients with a Y in the exclusion column will be "Excluded" even if they have a Y or an N in the numerator. Similarly, if there is an "Inactive" or "Deceased" field marked Y, you will need to exclude them.</t>
        </r>
      </text>
    </comment>
    <comment ref="F23" authorId="0" shapeId="0" xr:uid="{EFAF2AD5-2997-4B17-8DD3-9C9F109E5602}">
      <text>
        <r>
          <rPr>
            <sz val="9"/>
            <color indexed="81"/>
            <rFont val="Tahoma"/>
            <family val="2"/>
          </rPr>
          <t xml:space="preserve">
*</t>
        </r>
        <r>
          <rPr>
            <b/>
            <sz val="12"/>
            <color indexed="81"/>
            <rFont val="Tahoma"/>
            <family val="2"/>
          </rPr>
          <t>A Note on Formulas</t>
        </r>
        <r>
          <rPr>
            <sz val="12"/>
            <color indexed="81"/>
            <rFont val="Tahoma"/>
            <family val="2"/>
          </rPr>
          <t xml:space="preserve">
Take a moment to read through the formulas before making edits to the table fields and dropdown menus. Note which formulas will need modification and where!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Phillips, Shannon</author>
  </authors>
  <commentList>
    <comment ref="A1" authorId="0" shapeId="0" xr:uid="{D472203D-1893-4338-BBD7-227E1C31B2ED}">
      <text>
        <r>
          <rPr>
            <b/>
            <sz val="9"/>
            <color indexed="81"/>
            <rFont val="Tahoma"/>
            <charset val="1"/>
          </rPr>
          <t>Changing the Table Name</t>
        </r>
        <r>
          <rPr>
            <sz val="9"/>
            <color indexed="81"/>
            <rFont val="Tahoma"/>
            <charset val="1"/>
          </rPr>
          <t xml:space="preserve">
If you want to change the table name, select any cell within the table and then click on the "Table" tab of the ribbon. On the top left, "Table Name" will appear and it should say "Table1". Simply edit the name, and it will update throughout the document automatically!</t>
        </r>
      </text>
    </comment>
    <comment ref="A2" authorId="0" shapeId="0" xr:uid="{7D21051F-D940-47C3-B47F-43F3E55BA702}">
      <text>
        <r>
          <rPr>
            <b/>
            <sz val="9"/>
            <color indexed="81"/>
            <rFont val="Tahoma"/>
            <family val="2"/>
          </rPr>
          <t>Patient ID</t>
        </r>
        <r>
          <rPr>
            <sz val="9"/>
            <color indexed="81"/>
            <rFont val="Tahoma"/>
            <family val="2"/>
          </rPr>
          <t xml:space="preserve">
Patient ID is the unique numerical ID associated with the patient that is used to locate their chart within the EHR system. 
Tip: sort the data by this column BEFORE copying the data into the template!</t>
        </r>
      </text>
    </comment>
    <comment ref="B2" authorId="0" shapeId="0" xr:uid="{C588CB98-7C62-4407-A377-32B1DB7E0FEA}">
      <text>
        <r>
          <rPr>
            <b/>
            <sz val="9"/>
            <color indexed="81"/>
            <rFont val="Tahoma"/>
            <family val="2"/>
          </rPr>
          <t>Age, Insurance, Race, Ethnicity, Language</t>
        </r>
        <r>
          <rPr>
            <sz val="9"/>
            <color indexed="81"/>
            <rFont val="Tahoma"/>
            <family val="2"/>
          </rPr>
          <t xml:space="preserve">
This is the demographic section; include as little or as many fields necessary to generate helpful reports! We recommend including age at the very least.</t>
        </r>
      </text>
    </comment>
    <comment ref="G2" authorId="0" shapeId="0" xr:uid="{CCB0303C-9068-45B9-8D26-74C5F182E4BD}">
      <text>
        <r>
          <rPr>
            <b/>
            <sz val="9"/>
            <color indexed="81"/>
            <rFont val="Tahoma"/>
            <charset val="1"/>
          </rPr>
          <t>Changing the Values in the Dropdown Menu</t>
        </r>
        <r>
          <rPr>
            <sz val="9"/>
            <color indexed="81"/>
            <rFont val="Tahoma"/>
            <charset val="1"/>
          </rPr>
          <t xml:space="preserve">
If you need to add or change the dropdown menu, highlight the cells you want to modify and go to the "Data" tab on the ribbon. Then select "Data Validation". A pop-up box will appear that shows the selected "list" format.
Pro tip: Have the list of values you want to use separated by commas written elsewhere so that you can copy and paste it into the box (excel does NOT like the arrow keys in this box,  making editing it a real pickle!)</t>
        </r>
      </text>
    </comment>
    <comment ref="H2" authorId="0" shapeId="0" xr:uid="{7123625D-1180-4DB6-9A70-515382B6A4B5}">
      <text>
        <r>
          <rPr>
            <b/>
            <sz val="9"/>
            <color indexed="81"/>
            <rFont val="Tahoma"/>
            <charset val="1"/>
          </rPr>
          <t>Report Status, Athena UDS QM, Audit Result</t>
        </r>
        <r>
          <rPr>
            <sz val="9"/>
            <color indexed="81"/>
            <rFont val="Tahoma"/>
            <charset val="1"/>
          </rPr>
          <t xml:space="preserve">
Click on any empty cell to view the dropdown menus. There, you will see the options created for this specfic EHR.
</t>
        </r>
      </text>
    </comment>
    <comment ref="J2" authorId="0" shapeId="0" xr:uid="{AA3AAAA0-97EB-4230-BE4F-29F3420FD749}">
      <text>
        <r>
          <rPr>
            <b/>
            <sz val="9"/>
            <color indexed="81"/>
            <rFont val="Tahoma"/>
            <charset val="1"/>
          </rPr>
          <t>Reason</t>
        </r>
        <r>
          <rPr>
            <sz val="9"/>
            <color indexed="81"/>
            <rFont val="Tahoma"/>
            <charset val="1"/>
          </rPr>
          <t xml:space="preserve">
The "Reason" field indicates the WHY of the "Audit Result".
This is also a dropdown list that you can edit as needed (always make sure whatever you update is reflected in the formulas on the Audit Results and MRN for FU sheets!).</t>
        </r>
      </text>
    </comment>
    <comment ref="K2" authorId="0" shapeId="0" xr:uid="{BCE1C6E9-AFE7-4A93-8584-67EEFB35B626}">
      <text>
        <r>
          <rPr>
            <b/>
            <sz val="9"/>
            <color indexed="81"/>
            <rFont val="Tahoma"/>
            <charset val="1"/>
          </rPr>
          <t>Notes</t>
        </r>
        <r>
          <rPr>
            <sz val="9"/>
            <color indexed="81"/>
            <rFont val="Tahoma"/>
            <charset val="1"/>
          </rPr>
          <t xml:space="preserve">
The "Notes" field is where you can get into detail about the patients situation. I tend to use abbreviations, but I have spelled everything out for you here to give you an idea of what notes we found useful (without having to decode it).
This section is how we determined which patients to include in the "Never Addressed" section of the MRN Report. Some patients who were seen had acute or specific appointment purposes that may interfere with routine screening discussions, and this allows us to specify which ones!
</t>
        </r>
      </text>
    </comment>
    <comment ref="E27" authorId="0" shapeId="0" xr:uid="{8D30969D-B267-4DD7-BC91-4FD2F430B700}">
      <text>
        <r>
          <rPr>
            <b/>
            <sz val="11"/>
            <color indexed="81"/>
            <rFont val="Tahoma"/>
            <family val="2"/>
          </rPr>
          <t>*A Note on Formulas</t>
        </r>
        <r>
          <rPr>
            <sz val="11"/>
            <color indexed="81"/>
            <rFont val="Tahoma"/>
            <family val="2"/>
          </rPr>
          <t xml:space="preserve">
Take a moment to read through the formulas before making edits to the table fields and dropdown menus. Note which formulas will need modification and where!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Phillips, Shannon</author>
  </authors>
  <commentList>
    <comment ref="C2" authorId="0" shapeId="0" xr:uid="{C8FED6CB-8162-4346-8817-190BD55E33B9}">
      <text>
        <r>
          <rPr>
            <b/>
            <sz val="9"/>
            <color indexed="81"/>
            <rFont val="Tahoma"/>
            <charset val="1"/>
          </rPr>
          <t>Audit Breakdown Formula</t>
        </r>
        <r>
          <rPr>
            <sz val="9"/>
            <color indexed="81"/>
            <rFont val="Tahoma"/>
            <charset val="1"/>
          </rPr>
          <t xml:space="preserve">
Within the formulas, you can see the table name, field name, and specific value to return that count. If you opt to use different values and fields, you will need to update the formula to reflect that!
Microsoft has a very useful guide on creating these COUNTIF formulas, but you are also welcome to reach out to me for assistance as well.</t>
        </r>
      </text>
    </comment>
    <comment ref="G16" authorId="0" shapeId="0" xr:uid="{58253DB6-276A-41AD-8086-F175B168A7B7}">
      <text>
        <r>
          <rPr>
            <b/>
            <sz val="12"/>
            <color indexed="81"/>
            <rFont val="Tahoma"/>
            <family val="2"/>
          </rPr>
          <t xml:space="preserve">*A Note on Formulas
</t>
        </r>
        <r>
          <rPr>
            <sz val="12"/>
            <color indexed="81"/>
            <rFont val="Tahoma"/>
            <family val="2"/>
          </rPr>
          <t>Take a moment to read through the formulas before making edits to the table fields and dropdown menus. Note which formulas will need modification and where!</t>
        </r>
      </text>
    </comment>
    <comment ref="C25" authorId="0" shapeId="0" xr:uid="{7E4F711F-3E11-4056-9349-734A15E14497}">
      <text>
        <r>
          <rPr>
            <b/>
            <sz val="9"/>
            <color indexed="81"/>
            <rFont val="Tahoma"/>
            <charset val="1"/>
          </rPr>
          <t>Screening Rate Formula</t>
        </r>
        <r>
          <rPr>
            <sz val="9"/>
            <color indexed="81"/>
            <rFont val="Tahoma"/>
            <charset val="1"/>
          </rPr>
          <t xml:space="preserve">
This is the formula for the Screening Rate.
It is
"Satisfied" divided by the sum of "Satisfied", "Unsatisfied", and "Excluded" minus the number of "Excluded".
Sat/((Sat+Unsat+Exc)-Excl)
Always double check the formula to make sure you are selecting the correct cells for the Report Screening Rate and the Audit Screening Rate - they are different!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Phillips, Shannon</author>
  </authors>
  <commentList>
    <comment ref="A2" authorId="0" shapeId="0" xr:uid="{90F0DA7E-FEDB-43FC-A3C7-6A9F0C2042D3}">
      <text>
        <r>
          <rPr>
            <b/>
            <sz val="9"/>
            <color indexed="81"/>
            <rFont val="Tahoma"/>
            <charset val="1"/>
          </rPr>
          <t>MRN Report Formulas</t>
        </r>
        <r>
          <rPr>
            <sz val="9"/>
            <color indexed="81"/>
            <rFont val="Tahoma"/>
            <charset val="1"/>
          </rPr>
          <t xml:space="preserve">
Each of these formulas in row 2 autopopulates a column of MRNs for the fields shown in row 1.</t>
        </r>
      </text>
    </comment>
    <comment ref="B2" authorId="0" shapeId="0" xr:uid="{14D18294-9128-4034-A38D-2556CF6AD61B}">
      <text>
        <r>
          <rPr>
            <b/>
            <sz val="11"/>
            <color indexed="81"/>
            <rFont val="Tahoma"/>
            <family val="2"/>
          </rPr>
          <t>*A Note on Formulas</t>
        </r>
        <r>
          <rPr>
            <sz val="11"/>
            <color indexed="81"/>
            <rFont val="Tahoma"/>
            <family val="2"/>
          </rPr>
          <t xml:space="preserve">
Take a moment to read through the formulas before making edits to the table fields and dropdown menus. Note which formulas will need modification and where!</t>
        </r>
      </text>
    </comment>
    <comment ref="G2" authorId="0" shapeId="0" xr:uid="{E38FAB03-91C1-4946-9ADD-1B196945EC6B}">
      <text>
        <r>
          <rPr>
            <b/>
            <sz val="9"/>
            <color indexed="81"/>
            <rFont val="Tahoma"/>
            <charset val="1"/>
          </rPr>
          <t>Columns G, H, I, and J</t>
        </r>
        <r>
          <rPr>
            <sz val="9"/>
            <color indexed="81"/>
            <rFont val="Tahoma"/>
            <charset val="1"/>
          </rPr>
          <t xml:space="preserve">
You will notice these formulas include the values in the M column.
Placing the values I wanted to analyze in their own cells within THIS sheet shortened the formula and made it much simpler to write, edit, and replicate.</t>
        </r>
      </text>
    </comment>
    <comment ref="M7" authorId="0" shapeId="0" xr:uid="{844F6CD2-BC75-4945-9C0E-27D2393DDF79}">
      <text>
        <r>
          <rPr>
            <b/>
            <sz val="9"/>
            <color indexed="81"/>
            <rFont val="Tahoma"/>
            <charset val="1"/>
          </rPr>
          <t>Why "Absent"?</t>
        </r>
        <r>
          <rPr>
            <sz val="9"/>
            <color indexed="81"/>
            <rFont val="Tahoma"/>
            <charset val="1"/>
          </rPr>
          <t xml:space="preserve">
For Column J "No UDS QM" 
This wasn't an option on the dropdown menu in the table. To keep things simple, "Absent" was used instead - but I wanted this table to give more indication on what "Absent" really meant, which is no UDS quality measure.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Phillips, Shannon</author>
  </authors>
  <commentList>
    <comment ref="A2" authorId="0" shapeId="0" xr:uid="{91FE0D6B-1A72-47CF-8C62-76F13B119BE9}">
      <text>
        <r>
          <rPr>
            <b/>
            <sz val="12"/>
            <color indexed="81"/>
            <rFont val="Tahoma"/>
            <family val="2"/>
          </rPr>
          <t>*A Note on Formulas</t>
        </r>
        <r>
          <rPr>
            <sz val="12"/>
            <color indexed="81"/>
            <rFont val="Tahoma"/>
            <family val="2"/>
          </rPr>
          <t xml:space="preserve">
Take a moment to read through the formulas before making edits to the table fields and dropdown menus. Note which formulas will need modification and where!</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<sst xmlns="http://schemas.openxmlformats.org/spreadsheetml/2006/main" count="250" uniqueCount="124">
  <si>
    <t>Patient ID</t>
  </si>
  <si>
    <t>Age</t>
  </si>
  <si>
    <t>Insurance</t>
  </si>
  <si>
    <t>Race</t>
  </si>
  <si>
    <t>Ethnicity</t>
  </si>
  <si>
    <t>Language</t>
  </si>
  <si>
    <t>Report Status</t>
  </si>
  <si>
    <t>Audit Result</t>
  </si>
  <si>
    <t>Reason</t>
  </si>
  <si>
    <t>Notes</t>
  </si>
  <si>
    <t>Clinic:</t>
  </si>
  <si>
    <t>Audit Month:</t>
  </si>
  <si>
    <t>Notes:</t>
  </si>
  <si>
    <t>Athena UDS QM</t>
  </si>
  <si>
    <t>Number of Records:</t>
  </si>
  <si>
    <t>Satisfied in Report</t>
  </si>
  <si>
    <t>Satisfied in Audit</t>
  </si>
  <si>
    <t>Unsatisfied in Report</t>
  </si>
  <si>
    <t>Unsatisfied in Audit</t>
  </si>
  <si>
    <t>Never Addressed</t>
  </si>
  <si>
    <t>Screening Recommended</t>
  </si>
  <si>
    <t>Records Needed</t>
  </si>
  <si>
    <t>No Show/Cancel</t>
  </si>
  <si>
    <t>Pap Referral</t>
  </si>
  <si>
    <t>Excluded in Report</t>
  </si>
  <si>
    <t>Excluded in Audit</t>
  </si>
  <si>
    <t>Unsatisfied in Report but Records in Chart</t>
  </si>
  <si>
    <t>Excluded in Report but Records in Chart</t>
  </si>
  <si>
    <t>Satisfied in Report and Records in Chart</t>
  </si>
  <si>
    <t>Satisfied in Report but no records in chart</t>
  </si>
  <si>
    <t>Excluded for Hysterectomy</t>
  </si>
  <si>
    <t>Excluded for Other</t>
  </si>
  <si>
    <t>No UDS QM</t>
  </si>
  <si>
    <t>Manually Satisfied</t>
  </si>
  <si>
    <t>Satisfied</t>
  </si>
  <si>
    <t>Excluded</t>
  </si>
  <si>
    <t>Unsatisfied</t>
  </si>
  <si>
    <t>Absent</t>
  </si>
  <si>
    <t>US - Never Addressed</t>
  </si>
  <si>
    <t>US - Screening Recommended/Discussed</t>
  </si>
  <si>
    <t>US - Pap Referral</t>
  </si>
  <si>
    <t>US - Records Needed</t>
  </si>
  <si>
    <t>US - Pt Declined</t>
  </si>
  <si>
    <t>US - No Show/Cancel</t>
  </si>
  <si>
    <t>Report Screening Rate</t>
  </si>
  <si>
    <t>Audit Screening Rate</t>
  </si>
  <si>
    <t>Not Hispanic, Latino/a, or Spanish Origin</t>
  </si>
  <si>
    <t>Black/African American</t>
  </si>
  <si>
    <t>MEDICAID-AL: HEWLETT PACKARD</t>
  </si>
  <si>
    <t>English</t>
  </si>
  <si>
    <t>S - Results in Chart</t>
  </si>
  <si>
    <t>Azara</t>
  </si>
  <si>
    <t>White</t>
  </si>
  <si>
    <t>Ex - Hysterectomy</t>
  </si>
  <si>
    <t>ABCCEDP</t>
  </si>
  <si>
    <t>Pap in 2025</t>
  </si>
  <si>
    <t>Total hysterectomy in surgical history, 2013</t>
  </si>
  <si>
    <t>Pt Declined</t>
  </si>
  <si>
    <t>SLIDING FEE SCHEDULE - DISCOUNT</t>
  </si>
  <si>
    <t>BCBS-AL (PPO)</t>
  </si>
  <si>
    <t>HUMANA - GOLD PLUS (MEDICARE REPLACEMENT/ADVANTAGE - HMO)</t>
  </si>
  <si>
    <t>UNITED HEALTHCARE (MEDICARE REPLACEMENT/ADVANTAGE - HMO)</t>
  </si>
  <si>
    <t>S - US/Ex in Report but Results in Chart</t>
  </si>
  <si>
    <t>Partial hysterectomy in surgical history, "CERVIX STILL PRESENT" noted, record is up to date</t>
  </si>
  <si>
    <t>More than one race</t>
  </si>
  <si>
    <t>American Indian/Alaska Native</t>
  </si>
  <si>
    <t>=COUNTA(Table1[Patient ID])</t>
  </si>
  <si>
    <t>=COUNTIF(Table1[Report Status],"Unsatisfied")</t>
  </si>
  <si>
    <t>=COUNTIF(Table1[Audit Result],"Unsatisfied")</t>
  </si>
  <si>
    <t>=COUNTIF(Table1[Reason],"US - Never Addressed")</t>
  </si>
  <si>
    <t>=COUNTIF(Table1[Reason],"US - Screening Recommended/Discussed")</t>
  </si>
  <si>
    <t>=COUNTIF(Table1[Reason],"US - Pap Referral")</t>
  </si>
  <si>
    <t>=COUNTIF(Table1[Reason],"US - Records Needed")</t>
  </si>
  <si>
    <t>=COUNTIF(Table1[Reason],"US - Pt Declined")</t>
  </si>
  <si>
    <t>=COUNTIF(Table1[Reason],"US - No Show/Cancel")</t>
  </si>
  <si>
    <t>=COUNTIFS(Table1[Report Status],"Satisfied",Table1[Audit Result],"Unsatisfied")</t>
  </si>
  <si>
    <t>=COUNTIF(Table1[Report Status],"Satisfied")</t>
  </si>
  <si>
    <t>=COUNTIF(Table1[Audit Result],"Satisfied")</t>
  </si>
  <si>
    <t>=COUNTIFS(Table1[Report Status],"Satisfied",Table1[Audit Result],"Satisfied")</t>
  </si>
  <si>
    <t>=COUNTIFS(Table1[Report Status],"Unsatisfied",Table1[Audit Result],"Satisfied")</t>
  </si>
  <si>
    <t>=COUNTIFS(Table1[Report Status],"Excluded",Table1[Audit Result],"Satisfied")</t>
  </si>
  <si>
    <t>=COUNTIF(Table1[Report Status],"Excluded")</t>
  </si>
  <si>
    <t>=COUNTIF(Table1[Audit Result],"Excluded")</t>
  </si>
  <si>
    <t>=COUNTIF(Table1[Reason],"Ex - Hysterectomy")</t>
  </si>
  <si>
    <t>=COUNTIF(Table1[Reason],"Ex - Other")</t>
  </si>
  <si>
    <t>Excel Formula</t>
  </si>
  <si>
    <t>=FILTER(Table1[Patient ID],Table1[Reason]'=A1,"")</t>
  </si>
  <si>
    <t>=FILTER(Table1[Patient ID],Table1[Reason]'=B1,"")</t>
  </si>
  <si>
    <t>=FILTER(Table1[Patient ID],Table1[Reason]'=C1,"")</t>
  </si>
  <si>
    <t>=FILTER(Table1[Patient ID],Table1[Reason]'=D1,"")</t>
  </si>
  <si>
    <t>=FILTER(Table1[Patient ID],Table1[Reason]'=E1,"")</t>
  </si>
  <si>
    <t>=FILTER(Table1[Patient ID],Table1[Reason]'=F1,"")</t>
  </si>
  <si>
    <t>=FILTER(Table1[Patient ID],(Table1[Report Status]'=M10)*(Table1[Audit Result]'=M11),"")</t>
  </si>
  <si>
    <t>=FILTER(Table1[Patient ID],(Table1[Report Status]'=M11)*(Table1[Audit Result]'=M10),"")</t>
  </si>
  <si>
    <t>=FILTER(Table1[Patient ID],(Table1[Report Status]'=M12)*(Table1[Audit Result]'=M10),"")</t>
  </si>
  <si>
    <t>=FILTER(Table1[Patient ID], Table1[Athena UDS QM]'=M9,"")</t>
  </si>
  <si>
    <t>=FILTER(Table1[Patient ID],Table1[Athena UDS QM]'=K1,"")</t>
  </si>
  <si>
    <t>ABCC - CCS Baseline Detailed</t>
  </si>
  <si>
    <t>Name</t>
  </si>
  <si>
    <t>MRN</t>
  </si>
  <si>
    <t>Primary Payer</t>
  </si>
  <si>
    <t>City</t>
  </si>
  <si>
    <t>State</t>
  </si>
  <si>
    <t>ZIP</t>
  </si>
  <si>
    <t>Sex at Birth</t>
  </si>
  <si>
    <t>Status</t>
  </si>
  <si>
    <t>Numerator</t>
  </si>
  <si>
    <t>Exclusion</t>
  </si>
  <si>
    <t>Visit Date</t>
  </si>
  <si>
    <t>Visit Code</t>
  </si>
  <si>
    <t>CCS Date</t>
  </si>
  <si>
    <t>Y</t>
  </si>
  <si>
    <t>N</t>
  </si>
  <si>
    <t>Recoding Variables</t>
  </si>
  <si>
    <t>Pap test in 2024, record did not attach to Quality Measure</t>
  </si>
  <si>
    <t>Patient referred for pap in May; response from Dr Carlotta's office said patient did not show up to appointment</t>
  </si>
  <si>
    <t>Patient's last pap was in 2020, note says it is up to date? Patient has appointment in October for retest</t>
  </si>
  <si>
    <t>Patient referred to Gynecologist for pap in June</t>
  </si>
  <si>
    <t>Patient has declined pap at every appointment so far</t>
  </si>
  <si>
    <t>Manually satisfied Quality Measure for March date but no records, visit notes state Dr Carlotta; will try to obtain records</t>
  </si>
  <si>
    <t>No pap/HPV test mentioned in appointment notes; general Primary Care appointment</t>
  </si>
  <si>
    <t>=B15/((B5+B15+B21)-B21)</t>
  </si>
  <si>
    <t>=B14/((B4+B14+B20)-B20)</t>
  </si>
  <si>
    <t>Recoded Numerator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</si>
</sst>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font>
    <font>
      <b/>
      <sz val="11"/>
      <color theme="0"/>
      <name val="Calibri"/>
      <family val="2"/>
      <scheme val="minor"/>
    </font>
    <font>
      <sz val="11"/>
      <color theme="0"/>
      <name val="Calibri"/>
      <family val="2"/>
      <scheme val="minor"/>
    </font>
    <font>
      <sz val="11"/>
      <name val="Calibri"/>
      <family val="2"/>
      <scheme val="minor"/>
    </font>
    <font>
      <b/>
      <sz val="16"/>
      <color theme="0"/>
      <name val="Calibri"/>
      <family val="2"/>
      <scheme val="minor"/>
    </font>
    <font>
      <sz val="16"/>
      <color theme="1"/>
      <name val="Calibri"/>
      <family val="2"/>
      <scheme val="minor"/>
    </font>
    <font>
      <sz val="16"/>
      <name val="Calibri"/>
      <family val="2"/>
      <scheme val="minor"/>
    </font>
    <font>
      <b/>
      <sz val="12"/>
      <color theme="0"/>
      <name val="Calibri"/>
      <family val="2"/>
      <scheme val="minor"/>
    </font>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sz val="13.5"/>
      <name val="Calibri"/>
      <family val="2"/>
      <scheme val="minor"/>
    </font>
    <font>
      <sz val="10"/>
      <color rgb="FF000000"/>
      <name val="Calibri"/>
      <family val="2"/>
      <scheme val="minor"/>
    </font>
    <font>
      <sz val="12"/>
      <name val="Calibri"/>
      <family val="2"/>
      <scheme val="minor"/>
    </font>
    <font>
      <sz val="9"/>
      <color indexed="81"/>
      <name val="Tahoma"/>
      <charset val="1"/>
    </font>
    <font>
      <b/>
      <sz val="9"/>
      <color indexed="81"/>
      <name val="Tahoma"/>
      <charset val="1"/>
    </font>
    <font>
      <b/>
      <sz val="11"/>
      <color indexed="81"/>
      <name val="Tahoma"/>
      <family val="2"/>
    </font>
    <font>
      <sz val="11"/>
      <color indexed="81"/>
      <name val="Tahoma"/>
      <family val="2"/>
    </font>
    <font>
      <b/>
      <sz val="12"/>
      <color indexed="81"/>
      <name val="Tahoma"/>
      <family val="2"/>
    </font>
    <font>
      <sz val="12"/>
      <color indexed="81"/>
      <name val="Tahoma"/>
      <family val="2"/>
    </font>
  </fonts>
  <fills count="10">
    <fill>
      <patternFill patternType="none"/>
    </fill>
    <fill>
      <patternFill patternType="gray125"/>
    </fill>
    <fill>
      <patternFill patternType="solid">
        <fgColor theme="5"/>
        <bgColor theme="5"/>
      </patternFill>
    </fill>
    <fill>
      <patternFill patternType="solid">
        <fgColor theme="5" tint="0.59999389629810485"/>
        <bgColor theme="5" tint="0.59999389629810485"/>
      </patternFill>
    </fill>
    <fill>
      <patternFill patternType="solid">
        <fgColor theme="5" tint="0.79998168889431442"/>
        <bgColor theme="5" tint="0.79998168889431442"/>
      </patternFill>
    </fill>
    <fill>
      <patternFill patternType="solid">
        <fgColor theme="5"/>
        <bgColor indexed="64"/>
      </patternFill>
    </fill>
    <fill>
      <patternFill patternType="solid">
        <fgColor theme="5" tint="-0.249977111117893"/>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FFF00"/>
        <bgColor indexed="64"/>
      </patternFill>
    </fill>
  </fills>
  <borders count="11">
    <border>
      <left/>
      <right/>
      <top/>
      <bottom/>
      <diagonal/>
    </border>
    <border>
      <left style="thin">
        <color theme="0"/>
      </left>
      <right/>
      <top style="thin">
        <color theme="0"/>
      </top>
      <bottom/>
      <diagonal/>
    </border>
    <border>
      <left style="thin">
        <color theme="0"/>
      </left>
      <right/>
      <top/>
      <bottom/>
      <diagonal/>
    </border>
    <border>
      <left style="thin">
        <color theme="4" tint="0.39997558519241921"/>
      </left>
      <right/>
      <top style="thin">
        <color auto="1"/>
      </top>
      <bottom/>
      <diagonal/>
    </border>
    <border>
      <left/>
      <right/>
      <top style="thin">
        <color theme="4" tint="0.39997558519241921"/>
      </top>
      <bottom/>
      <diagonal/>
    </border>
    <border>
      <left/>
      <right/>
      <top style="thin">
        <color theme="0"/>
      </top>
      <bottom/>
      <diagonal/>
    </border>
    <border>
      <left style="thin">
        <color theme="5" tint="0.39997558519241921"/>
      </left>
      <right style="thin">
        <color theme="5" tint="0.39997558519241921"/>
      </right>
      <top style="thin">
        <color theme="5" tint="0.39997558519241921"/>
      </top>
      <bottom style="thin">
        <color theme="5" tint="0.39997558519241921"/>
      </bottom>
      <diagonal/>
    </border>
    <border>
      <left style="thin">
        <color theme="5" tint="0.39997558519241921"/>
      </left>
      <right style="thin">
        <color theme="5" tint="0.39997558519241921"/>
      </right>
      <top/>
      <bottom/>
      <diagonal/>
    </border>
    <border>
      <left style="thin">
        <color theme="5" tint="0.79998168889431442"/>
      </left>
      <right style="thin">
        <color theme="5" tint="0.79998168889431442"/>
      </right>
      <top style="thin">
        <color theme="5" tint="0.79998168889431442"/>
      </top>
      <bottom style="thin">
        <color theme="5" tint="0.79998168889431442"/>
      </bottom>
      <diagonal/>
    </border>
    <border>
      <left style="thin">
        <color theme="5" tint="0.79998168889431442"/>
      </left>
      <right/>
      <top style="thin">
        <color theme="5" tint="0.79998168889431442"/>
      </top>
      <bottom style="thin">
        <color theme="5" tint="0.79998168889431442"/>
      </bottom>
      <diagonal/>
    </border>
    <border>
      <left/>
      <right/>
      <top/>
      <bottom style="thin">
        <color rgb="FFD3D3D3"/>
      </bottom>
      <diagonal/>
    </border>
  </borders>
  <cellStyleXfs count="2">
    <xf numFmtId="0" fontId="0" fillId="0" borderId="0"/>
    <xf numFmtId="9" fontId="9" fillId="0" borderId="0" applyFont="0" applyFill="0" applyBorder="0" applyAlignment="0" applyProtection="0"/>
  </cellStyleXfs>
  <cellXfs count="58">
    <xf numFmtId="0" fontId="0" fillId="0" borderId="0" xfId="0"/>
    <xf numFmtId="0" fontId="0" fillId="0" borderId="0" xfId="0"/>
    <xf numFmtId="0" fontId="0" fillId="0" borderId="0" xfId="0" applyAlignment="1">
      <alignment horizontal="center" vertical="center"/>
    </xf>
    <xf numFmtId="0" fontId="2" fillId="2" borderId="2" xfId="0" applyFont="1" applyFill="1" applyBorder="1" applyAlignment="1">
      <alignment horizontal="center" vertical="center"/>
    </xf>
    <xf numFmtId="0" fontId="2" fillId="2" borderId="0" xfId="0" applyFont="1" applyFill="1" applyAlignment="1">
      <alignment horizontal="center" vertical="center"/>
    </xf>
    <xf numFmtId="0" fontId="8" fillId="5" borderId="6"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6" fillId="0" borderId="0" xfId="0" applyFont="1" applyAlignment="1">
      <alignment horizontal="center"/>
    </xf>
    <xf numFmtId="0" fontId="0" fillId="0" borderId="8" xfId="0" applyBorder="1"/>
    <xf numFmtId="0" fontId="5" fillId="5" borderId="8" xfId="0" applyFont="1" applyFill="1" applyBorder="1" applyAlignment="1">
      <alignment horizontal="center" vertical="center"/>
    </xf>
    <xf numFmtId="0" fontId="5" fillId="5" borderId="8" xfId="0" applyFont="1" applyFill="1" applyBorder="1" applyAlignment="1">
      <alignment horizontal="left" vertical="center"/>
    </xf>
    <xf numFmtId="0" fontId="6" fillId="0" borderId="8" xfId="0" applyFont="1" applyBorder="1" applyAlignment="1">
      <alignment horizontal="center" vertical="center"/>
    </xf>
    <xf numFmtId="0" fontId="5" fillId="5" borderId="8" xfId="0" applyFont="1" applyFill="1" applyBorder="1" applyAlignment="1">
      <alignment horizontal="left"/>
    </xf>
    <xf numFmtId="0" fontId="5" fillId="6" borderId="8" xfId="0" applyFont="1" applyFill="1" applyBorder="1" applyAlignment="1">
      <alignment horizontal="left"/>
    </xf>
    <xf numFmtId="0" fontId="7" fillId="7" borderId="8" xfId="0" applyFont="1" applyFill="1" applyBorder="1"/>
    <xf numFmtId="0" fontId="6" fillId="8" borderId="8" xfId="0" applyFont="1" applyFill="1" applyBorder="1"/>
    <xf numFmtId="0" fontId="6" fillId="7" borderId="8" xfId="0" applyFont="1" applyFill="1" applyBorder="1"/>
    <xf numFmtId="0" fontId="6" fillId="7" borderId="8" xfId="0" applyFont="1" applyFill="1" applyBorder="1" applyAlignment="1">
      <alignment horizontal="left" vertical="center"/>
    </xf>
    <xf numFmtId="0" fontId="6" fillId="7" borderId="8" xfId="0" applyFont="1" applyFill="1" applyBorder="1" applyAlignment="1">
      <alignment horizontal="left"/>
    </xf>
    <xf numFmtId="0" fontId="5" fillId="5" borderId="8" xfId="0" applyFont="1" applyFill="1" applyBorder="1"/>
    <xf numFmtId="0" fontId="5" fillId="6" borderId="8" xfId="0" applyFont="1" applyFill="1" applyBorder="1"/>
    <xf numFmtId="0" fontId="3" fillId="5" borderId="0" xfId="0" applyFont="1" applyFill="1" applyAlignment="1">
      <alignment vertical="center"/>
    </xf>
    <xf numFmtId="0" fontId="0" fillId="0" borderId="0" xfId="0" applyAlignment="1">
      <alignment vertical="center"/>
    </xf>
    <xf numFmtId="0" fontId="1" fillId="3" borderId="3" xfId="0" applyFont="1" applyFill="1" applyBorder="1" applyAlignment="1">
      <alignment horizontal="center" vertical="center"/>
    </xf>
    <xf numFmtId="0" fontId="0" fillId="0" borderId="1" xfId="0" applyBorder="1" applyAlignment="1">
      <alignment vertical="center"/>
    </xf>
    <xf numFmtId="0" fontId="0" fillId="4" borderId="4" xfId="0" applyFill="1" applyBorder="1" applyAlignment="1">
      <alignment horizontal="center" vertical="center"/>
    </xf>
    <xf numFmtId="0" fontId="0" fillId="4" borderId="1" xfId="0" applyFill="1" applyBorder="1" applyAlignment="1">
      <alignment horizontal="center" vertical="center"/>
    </xf>
    <xf numFmtId="0" fontId="3" fillId="5" borderId="0" xfId="0" applyFont="1" applyFill="1" applyAlignment="1">
      <alignment horizontal="center" vertical="center"/>
    </xf>
    <xf numFmtId="0" fontId="0" fillId="3" borderId="1" xfId="0" applyFill="1" applyBorder="1" applyAlignment="1">
      <alignment horizontal="center" vertical="center"/>
    </xf>
    <xf numFmtId="0" fontId="0" fillId="4" borderId="1" xfId="0" applyFill="1" applyBorder="1" applyAlignment="1">
      <alignment horizontal="left" vertical="center"/>
    </xf>
    <xf numFmtId="0" fontId="0" fillId="3" borderId="1" xfId="0" applyFill="1" applyBorder="1" applyAlignment="1">
      <alignment horizontal="left" vertical="center"/>
    </xf>
    <xf numFmtId="0" fontId="0" fillId="0" borderId="1" xfId="0" applyBorder="1" applyAlignment="1">
      <alignment horizontal="left" vertical="center"/>
    </xf>
    <xf numFmtId="0" fontId="0" fillId="4" borderId="1" xfId="0" applyFill="1" applyBorder="1" applyAlignment="1">
      <alignment horizontal="left" vertical="center" wrapText="1"/>
    </xf>
    <xf numFmtId="0" fontId="0" fillId="3" borderId="1" xfId="0" applyFill="1" applyBorder="1" applyAlignment="1">
      <alignment horizontal="left" vertical="center" wrapText="1"/>
    </xf>
    <xf numFmtId="0" fontId="0" fillId="3" borderId="5" xfId="0" applyFill="1" applyBorder="1" applyAlignment="1">
      <alignment horizontal="center" vertical="center"/>
    </xf>
    <xf numFmtId="0" fontId="0" fillId="4" borderId="5" xfId="0" applyFill="1" applyBorder="1" applyAlignment="1">
      <alignment horizontal="center" vertical="center"/>
    </xf>
    <xf numFmtId="0" fontId="3" fillId="5" borderId="0" xfId="0" applyFont="1" applyFill="1" applyAlignment="1">
      <alignment horizontal="left" vertical="center"/>
    </xf>
    <xf numFmtId="0" fontId="0" fillId="0" borderId="1" xfId="0" applyBorder="1" applyAlignment="1">
      <alignment horizontal="center" vertical="center"/>
    </xf>
    <xf numFmtId="0" fontId="6" fillId="0" borderId="8" xfId="0" applyFont="1" applyBorder="1" applyAlignment="1">
      <alignment horizontal="center"/>
    </xf>
    <xf numFmtId="0" fontId="6" fillId="0" borderId="8" xfId="0" quotePrefix="1" applyFont="1" applyBorder="1" applyAlignment="1">
      <alignment horizontal="center" vertical="center"/>
    </xf>
    <xf numFmtId="9" fontId="6" fillId="0" borderId="8" xfId="1" quotePrefix="1" applyFont="1" applyBorder="1" applyAlignment="1">
      <alignment horizontal="center" vertical="center"/>
    </xf>
    <xf numFmtId="0" fontId="6" fillId="0" borderId="8" xfId="0" quotePrefix="1" applyFont="1" applyBorder="1" applyAlignment="1">
      <alignment horizontal="left" vertical="center"/>
    </xf>
    <xf numFmtId="0" fontId="6" fillId="0" borderId="8" xfId="0" applyFont="1" applyBorder="1" applyAlignment="1">
      <alignment horizontal="left" vertical="center"/>
    </xf>
    <xf numFmtId="0" fontId="6" fillId="0" borderId="8" xfId="0" applyFont="1" applyBorder="1" applyAlignment="1">
      <alignment horizontal="left"/>
    </xf>
    <xf numFmtId="9" fontId="6" fillId="0" borderId="8" xfId="1" quotePrefix="1" applyFont="1" applyBorder="1" applyAlignment="1">
      <alignment horizontal="left" vertical="center"/>
    </xf>
    <xf numFmtId="0" fontId="6" fillId="0" borderId="9" xfId="0" applyFont="1" applyBorder="1" applyAlignment="1">
      <alignment vertical="center"/>
    </xf>
    <xf numFmtId="0" fontId="6" fillId="0" borderId="9" xfId="0" applyFont="1" applyBorder="1" applyAlignment="1"/>
    <xf numFmtId="0" fontId="0" fillId="0" borderId="0" xfId="0" quotePrefix="1" applyAlignment="1">
      <alignment horizontal="left" vertical="center" wrapText="1"/>
    </xf>
    <xf numFmtId="0" fontId="4" fillId="0" borderId="0" xfId="0" quotePrefix="1" applyFont="1" applyAlignment="1">
      <alignment horizontal="left" vertical="center" wrapText="1"/>
    </xf>
    <xf numFmtId="0" fontId="10" fillId="0" borderId="0" xfId="0" applyFont="1" applyAlignment="1">
      <alignment horizontal="center" vertical="center"/>
    </xf>
    <xf numFmtId="0" fontId="13" fillId="0" borderId="0" xfId="0" applyFont="1" applyAlignment="1">
      <alignment horizontal="center" vertical="center" wrapText="1"/>
    </xf>
    <xf numFmtId="0" fontId="14" fillId="0" borderId="0" xfId="0" applyFont="1" applyAlignment="1">
      <alignment horizontal="center" vertical="center" wrapText="1"/>
    </xf>
    <xf numFmtId="0" fontId="15" fillId="0" borderId="10" xfId="0" applyFont="1" applyBorder="1" applyAlignment="1">
      <alignment horizontal="center" vertical="center"/>
    </xf>
    <xf numFmtId="0" fontId="10" fillId="0" borderId="0" xfId="0" applyFont="1" applyAlignment="1">
      <alignment horizontal="center" vertical="center"/>
    </xf>
    <xf numFmtId="0" fontId="4" fillId="0" borderId="0" xfId="0" applyFont="1" applyAlignment="1">
      <alignment horizontal="center" vertical="center"/>
    </xf>
    <xf numFmtId="0" fontId="4" fillId="9" borderId="0" xfId="0" applyFont="1" applyFill="1" applyAlignment="1">
      <alignment horizontal="center" vertical="center"/>
    </xf>
    <xf numFmtId="0" fontId="4" fillId="0" borderId="0" xfId="0" applyFont="1" applyAlignment="1">
      <alignment horizontal="left" vertical="center" wrapText="1"/>
    </xf>
    <xf numFmtId="0" fontId="0" fillId="0" borderId="0" xfId="0" applyAlignment="1">
      <alignment horizontal="left" vertical="center" wrapText="1"/>
    </xf>
  </cellXfs>
  <cellStyles count="2">
    <cellStyle name="Normal" xfId="0" builtinId="0"/>
    <cellStyle name="Percent" xfId="1" builtinId="5"/>
  </cellStyles>
  <dxfs count="13">
    <dxf>
      <fill>
        <patternFill patternType="solid">
          <fgColor theme="5" tint="0.79998168889431442"/>
          <bgColor theme="5" tint="0.79998168889431442"/>
        </patternFill>
      </fill>
      <alignment horizontal="center" vertical="center" textRotation="0" wrapText="0" indent="0" justifyLastLine="0" shrinkToFit="0" readingOrder="0"/>
      <border diagonalUp="0" diagonalDown="0" outline="0">
        <left/>
        <right style="thin">
          <color theme="0"/>
        </right>
        <top style="thin">
          <color theme="0"/>
        </top>
        <bottom/>
      </border>
    </dxf>
    <dxf>
      <fill>
        <patternFill patternType="solid">
          <fgColor theme="5" tint="0.79998168889431442"/>
          <bgColor theme="5" tint="0.79998168889431442"/>
        </patternFill>
      </fill>
      <alignment horizontal="left" vertical="center" textRotation="0" wrapText="0" indent="0" justifyLastLine="0" shrinkToFit="0" readingOrder="0"/>
      <border diagonalUp="0" diagonalDown="0" outline="0">
        <left/>
        <right style="thin">
          <color theme="0"/>
        </right>
        <top style="thin">
          <color theme="0"/>
        </top>
        <bottom/>
      </border>
    </dxf>
    <dxf>
      <fill>
        <patternFill patternType="solid">
          <fgColor theme="5" tint="0.79998168889431442"/>
          <bgColor theme="5" tint="0.79998168889431442"/>
        </patternFill>
      </fill>
      <alignment horizontal="center" vertical="center" textRotation="0" wrapText="0" indent="0" justifyLastLine="0" shrinkToFit="0" readingOrder="0"/>
      <border diagonalUp="0" diagonalDown="0" outline="0">
        <left/>
        <right/>
        <top style="thin">
          <color theme="0"/>
        </top>
        <bottom/>
      </border>
    </dxf>
    <dxf>
      <fill>
        <patternFill patternType="solid">
          <fgColor theme="5" tint="0.79998168889431442"/>
          <bgColor theme="5" tint="0.79998168889431442"/>
        </patternFill>
      </fill>
      <alignment horizontal="center" vertical="center" textRotation="0" wrapText="0" indent="0" justifyLastLine="0" shrinkToFit="0" readingOrder="0"/>
      <border diagonalUp="0" diagonalDown="0" outline="0">
        <left/>
        <right/>
        <top style="thin">
          <color theme="0"/>
        </top>
        <bottom/>
      </border>
    </dxf>
    <dxf>
      <fill>
        <patternFill patternType="solid">
          <fgColor theme="5" tint="0.79998168889431442"/>
          <bgColor theme="5" tint="0.79998168889431442"/>
        </patternFill>
      </fill>
      <alignment horizontal="center" vertical="center" textRotation="0" wrapText="0" indent="0" justifyLastLine="0" shrinkToFit="0" readingOrder="0"/>
      <border diagonalUp="0" diagonalDown="0" outline="0">
        <left/>
        <right style="thin">
          <color theme="0"/>
        </right>
        <top style="thin">
          <color theme="0"/>
        </top>
        <bottom/>
      </border>
    </dxf>
    <dxf>
      <fill>
        <patternFill patternType="solid">
          <fgColor theme="5" tint="0.79998168889431442"/>
          <bgColor theme="5" tint="0.79998168889431442"/>
        </patternFill>
      </fill>
      <alignment horizontal="left" vertical="center" textRotation="0" indent="0" justifyLastLine="0" shrinkToFit="0" readingOrder="0"/>
      <border diagonalUp="0" diagonalDown="0" outline="0">
        <left/>
        <right style="thin">
          <color theme="0"/>
        </right>
        <top style="thin">
          <color theme="0"/>
        </top>
        <bottom/>
      </border>
    </dxf>
    <dxf>
      <fill>
        <patternFill patternType="solid">
          <fgColor theme="5" tint="0.79998168889431442"/>
          <bgColor theme="5" tint="0.79998168889431442"/>
        </patternFill>
      </fill>
      <alignment horizontal="center" vertical="center" textRotation="0" wrapText="0" indent="0" justifyLastLine="0" shrinkToFit="0" readingOrder="0"/>
      <border diagonalUp="0" diagonalDown="0" outline="0">
        <left/>
        <right/>
        <top style="thin">
          <color theme="0"/>
        </top>
        <bottom/>
      </border>
    </dxf>
    <dxf>
      <fill>
        <patternFill patternType="solid">
          <fgColor theme="5" tint="0.79998168889431442"/>
          <bgColor theme="5" tint="0.79998168889431442"/>
        </patternFill>
      </fill>
      <alignment horizontal="left" vertical="center" textRotation="0" indent="0" justifyLastLine="0" shrinkToFit="0" readingOrder="0"/>
      <border diagonalUp="0" diagonalDown="0" outline="0">
        <left/>
        <right/>
        <top style="thin">
          <color theme="0"/>
        </top>
        <bottom/>
      </border>
    </dxf>
    <dxf>
      <fill>
        <patternFill patternType="solid">
          <fgColor theme="5" tint="0.79998168889431442"/>
          <bgColor theme="5" tint="0.79998168889431442"/>
        </patternFill>
      </fill>
      <alignment horizontal="left" vertical="center" textRotation="0" indent="0" justifyLastLine="0" shrinkToFit="0" readingOrder="0"/>
      <border diagonalUp="0" diagonalDown="0" outline="0">
        <left/>
        <right style="thin">
          <color theme="0"/>
        </right>
        <top style="thin">
          <color theme="0"/>
        </top>
        <bottom/>
      </border>
    </dxf>
    <dxf>
      <fill>
        <patternFill patternType="solid">
          <fgColor theme="5" tint="0.79998168889431442"/>
          <bgColor theme="5" tint="0.79998168889431442"/>
        </patternFill>
      </fill>
      <alignment horizontal="left" vertical="center" textRotation="0" indent="0" justifyLastLine="0" shrinkToFit="0" readingOrder="0"/>
      <border diagonalUp="0" diagonalDown="0" outline="0">
        <left/>
        <right style="thin">
          <color theme="0"/>
        </right>
        <top style="thin">
          <color theme="0"/>
        </top>
        <bottom/>
      </border>
    </dxf>
    <dxf>
      <fill>
        <patternFill patternType="solid">
          <fgColor theme="5" tint="0.79998168889431442"/>
          <bgColor theme="5" tint="0.79998168889431442"/>
        </patternFill>
      </fill>
      <alignment horizontal="left" vertical="center" textRotation="0" wrapText="0" indent="0" justifyLastLine="0" shrinkToFit="0" readingOrder="0"/>
      <border diagonalUp="0" diagonalDown="0" outline="0">
        <left/>
        <right/>
        <top style="thin">
          <color theme="0"/>
        </top>
        <bottom/>
      </border>
    </dxf>
    <dxf>
      <fill>
        <patternFill patternType="solid">
          <fgColor theme="5" tint="0.79998168889431442"/>
          <bgColor theme="5" tint="0.79998168889431442"/>
        </patternFill>
      </fill>
      <alignment vertical="center" textRotation="0"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theme="5"/>
          <bgColor theme="5"/>
        </patternFill>
      </fill>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04E89B1-6BA3-4E1B-930B-A2D9BFBDD073}" name="Table1" displayName="Table1" ref="A2:K100" totalsRowShown="0" headerRowDxfId="12" dataDxfId="11">
  <autoFilter ref="A2:K100" xr:uid="{704E89B1-6BA3-4E1B-930B-A2D9BFBDD073}"/>
  <tableColumns count="11">
    <tableColumn id="1" xr3:uid="{58CF7C20-7A45-45FA-84F6-C719E51B0BB1}" name="Patient ID" dataDxfId="6"/>
    <tableColumn id="2" xr3:uid="{C76397ED-80ED-4676-8B48-CC29346BBAF5}" name="Age" dataDxfId="4"/>
    <tableColumn id="3" xr3:uid="{93D2F47A-E5DF-4E7C-BD9E-66F6869D23C4}" name="Insurance" dataDxfId="5"/>
    <tableColumn id="4" xr3:uid="{AD4E09DA-3CFA-4782-B86C-30B09452F3F4}" name="Race" dataDxfId="9"/>
    <tableColumn id="5" xr3:uid="{F1612752-DD7D-44DA-975B-2F068C974E31}" name="Ethnicity" dataDxfId="8"/>
    <tableColumn id="6" xr3:uid="{154DA5F9-9011-41BE-9C98-7B9FFB166464}" name="Language" dataDxfId="7"/>
    <tableColumn id="7" xr3:uid="{77D6ABA1-8346-4553-9252-1A056FF9C9C2}" name="Report Status" dataDxfId="3"/>
    <tableColumn id="8" xr3:uid="{3D2F1C69-3B17-45EA-BDF8-79AD62E3EC28}" name="Athena UDS QM" dataDxfId="2"/>
    <tableColumn id="9" xr3:uid="{5CD1A39A-178D-4101-B311-AD43980CC80D}" name="Audit Result" dataDxfId="0"/>
    <tableColumn id="10" xr3:uid="{F83E78C5-6BF9-49AD-A99D-713796FABADF}" name="Reason" dataDxfId="1"/>
    <tableColumn id="11" xr3:uid="{9B7EB808-1674-4F7B-B555-134DC3DF416E}" name="Notes" dataDxfId="10"/>
  </tableColumns>
  <tableStyleInfo name="TableStyleMedium10" showFirstColumn="0" showLastColumn="0" showRowStripes="1" showColumnStripes="0"/>
</table>
</file>

<file path=xl/theme/theme1.xml><?xml version="1.0" encoding="utf-8"?>
<a:theme xmlns:a="http://schemas.openxmlformats.org/drawingml/2006/main" name="Office Theme">
  <a:themeElements>
    <a:clrScheme name="Blue Green">
      <a:dk1>
        <a:sysClr val="windowText" lastClr="000000"/>
      </a:dk1>
      <a:lt1>
        <a:sysClr val="window" lastClr="FFFFFF"/>
      </a:lt1>
      <a:dk2>
        <a:srgbClr val="373545"/>
      </a:dk2>
      <a:lt2>
        <a:srgbClr val="CEDBE6"/>
      </a:lt2>
      <a:accent1>
        <a:srgbClr val="3494BA"/>
      </a:accent1>
      <a:accent2>
        <a:srgbClr val="58B6C0"/>
      </a:accent2>
      <a:accent3>
        <a:srgbClr val="75BDA7"/>
      </a:accent3>
      <a:accent4>
        <a:srgbClr val="7A8C8E"/>
      </a:accent4>
      <a:accent5>
        <a:srgbClr val="84ACB6"/>
      </a:accent5>
      <a:accent6>
        <a:srgbClr val="2683C6"/>
      </a:accent6>
      <a:hlink>
        <a:srgbClr val="6B9F25"/>
      </a:hlink>
      <a:folHlink>
        <a:srgbClr val="9F6715"/>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1.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6C274-8530-4D44-8AD0-D805F4881DC4}">
  <dimension ref="A1:P23"/>
  <sheetViews>
    <sheetView tabSelected="1" workbookViewId="0">
      <selection activeCell="E6" sqref="E6"/>
    </sheetView>
  </sheetViews>
  <sheetFormatPr defaultRowHeight="15" x14ac:dyDescent="0.25"/>
  <cols>
    <col min="1" max="1" width="6.42578125" style="2" bestFit="1" customWidth="1"/>
    <col min="2" max="3" width="5.5703125" style="2" bestFit="1" customWidth="1"/>
    <col min="4" max="4" width="9" style="2" bestFit="1" customWidth="1"/>
    <col min="5" max="5" width="10" style="2" bestFit="1" customWidth="1"/>
    <col min="6" max="6" width="13.85546875" style="2" bestFit="1" customWidth="1"/>
    <col min="7" max="7" width="4.5703125" style="2" bestFit="1" customWidth="1"/>
    <col min="8" max="8" width="5.7109375" style="2" bestFit="1" customWidth="1"/>
    <col min="9" max="9" width="3.85546875" style="2" bestFit="1" customWidth="1"/>
    <col min="10" max="10" width="11.5703125" style="2" bestFit="1" customWidth="1"/>
    <col min="11" max="11" width="10.7109375" style="2" bestFit="1" customWidth="1"/>
    <col min="12" max="12" width="19.140625" style="2" bestFit="1" customWidth="1"/>
    <col min="13" max="13" width="9.7109375" style="2" bestFit="1" customWidth="1"/>
    <col min="14" max="14" width="10.140625" style="2" bestFit="1" customWidth="1"/>
    <col min="15" max="15" width="10.42578125" style="2" bestFit="1" customWidth="1"/>
    <col min="16" max="16" width="9.5703125" style="2" bestFit="1" customWidth="1"/>
    <col min="17" max="16384" width="9.140625" style="2"/>
  </cols>
  <sheetData>
    <row r="1" spans="1:16" ht="18" customHeight="1" x14ac:dyDescent="0.25">
      <c r="A1" s="50" t="s">
        <v>97</v>
      </c>
      <c r="B1" s="50"/>
      <c r="C1" s="50"/>
      <c r="D1" s="50"/>
      <c r="E1" s="50"/>
      <c r="F1" s="51"/>
      <c r="G1" s="51"/>
      <c r="H1" s="51"/>
      <c r="I1" s="51"/>
      <c r="J1" s="51"/>
      <c r="K1" s="51"/>
      <c r="L1" s="51"/>
      <c r="M1" s="51"/>
      <c r="N1" s="51"/>
      <c r="O1" s="51"/>
      <c r="P1" s="51"/>
    </row>
    <row r="2" spans="1:16" ht="15.75" x14ac:dyDescent="0.25">
      <c r="A2" s="52" t="s">
        <v>98</v>
      </c>
      <c r="B2" s="52" t="s">
        <v>99</v>
      </c>
      <c r="C2" s="52" t="s">
        <v>3</v>
      </c>
      <c r="D2" s="52" t="s">
        <v>4</v>
      </c>
      <c r="E2" s="52" t="s">
        <v>5</v>
      </c>
      <c r="F2" s="52" t="s">
        <v>100</v>
      </c>
      <c r="G2" s="52" t="s">
        <v>101</v>
      </c>
      <c r="H2" s="52" t="s">
        <v>102</v>
      </c>
      <c r="I2" s="52" t="s">
        <v>103</v>
      </c>
      <c r="J2" s="52" t="s">
        <v>104</v>
      </c>
      <c r="K2" s="52" t="s">
        <v>105</v>
      </c>
      <c r="L2" s="52" t="s">
        <v>106</v>
      </c>
      <c r="M2" s="52" t="s">
        <v>107</v>
      </c>
      <c r="N2" s="52" t="s">
        <v>108</v>
      </c>
      <c r="O2" s="52" t="s">
        <v>109</v>
      </c>
      <c r="P2" s="52" t="s">
        <v>110</v>
      </c>
    </row>
    <row r="3" spans="1:16" x14ac:dyDescent="0.25">
      <c r="L3" s="2" t="s">
        <v>111</v>
      </c>
      <c r="M3" s="2" t="s">
        <v>111</v>
      </c>
    </row>
    <row r="4" spans="1:16" x14ac:dyDescent="0.25">
      <c r="L4" s="2" t="s">
        <v>111</v>
      </c>
      <c r="M4" s="2" t="s">
        <v>112</v>
      </c>
    </row>
    <row r="5" spans="1:16" x14ac:dyDescent="0.25">
      <c r="L5" s="2" t="s">
        <v>111</v>
      </c>
      <c r="M5" s="2" t="s">
        <v>112</v>
      </c>
    </row>
    <row r="6" spans="1:16" x14ac:dyDescent="0.25">
      <c r="L6" s="2" t="s">
        <v>111</v>
      </c>
      <c r="M6" s="2" t="s">
        <v>111</v>
      </c>
    </row>
    <row r="7" spans="1:16" x14ac:dyDescent="0.25">
      <c r="L7" s="2" t="s">
        <v>112</v>
      </c>
      <c r="M7" s="2" t="s">
        <v>111</v>
      </c>
    </row>
    <row r="8" spans="1:16" x14ac:dyDescent="0.25">
      <c r="L8" s="2" t="s">
        <v>112</v>
      </c>
      <c r="M8" s="2" t="s">
        <v>111</v>
      </c>
    </row>
    <row r="9" spans="1:16" x14ac:dyDescent="0.25">
      <c r="L9" s="2" t="s">
        <v>112</v>
      </c>
      <c r="M9" s="2" t="s">
        <v>112</v>
      </c>
    </row>
    <row r="10" spans="1:16" x14ac:dyDescent="0.25">
      <c r="L10" s="2" t="s">
        <v>112</v>
      </c>
      <c r="M10" s="2" t="s">
        <v>112</v>
      </c>
    </row>
    <row r="12" spans="1:16" x14ac:dyDescent="0.25">
      <c r="K12" s="49" t="s">
        <v>113</v>
      </c>
      <c r="L12" s="49"/>
      <c r="M12" s="49"/>
    </row>
    <row r="13" spans="1:16" x14ac:dyDescent="0.25">
      <c r="K13" s="53" t="s">
        <v>106</v>
      </c>
      <c r="L13" s="53" t="s">
        <v>123</v>
      </c>
      <c r="M13" s="53" t="s">
        <v>107</v>
      </c>
    </row>
    <row r="14" spans="1:16" x14ac:dyDescent="0.25">
      <c r="K14" s="2" t="s">
        <v>111</v>
      </c>
      <c r="L14" s="2" t="s">
        <v>35</v>
      </c>
      <c r="M14" s="2" t="s">
        <v>111</v>
      </c>
    </row>
    <row r="15" spans="1:16" x14ac:dyDescent="0.25">
      <c r="K15" s="2" t="s">
        <v>111</v>
      </c>
      <c r="L15" s="2" t="s">
        <v>34</v>
      </c>
      <c r="M15" s="2" t="s">
        <v>112</v>
      </c>
    </row>
    <row r="16" spans="1:16" x14ac:dyDescent="0.25">
      <c r="K16" s="2" t="s">
        <v>111</v>
      </c>
      <c r="L16" s="2" t="s">
        <v>34</v>
      </c>
      <c r="M16" s="2" t="s">
        <v>112</v>
      </c>
    </row>
    <row r="17" spans="6:13" x14ac:dyDescent="0.25">
      <c r="K17" s="2" t="s">
        <v>111</v>
      </c>
      <c r="L17" s="2" t="s">
        <v>35</v>
      </c>
      <c r="M17" s="2" t="s">
        <v>111</v>
      </c>
    </row>
    <row r="18" spans="6:13" x14ac:dyDescent="0.25">
      <c r="K18" s="2" t="s">
        <v>112</v>
      </c>
      <c r="L18" s="2" t="s">
        <v>35</v>
      </c>
      <c r="M18" s="2" t="s">
        <v>111</v>
      </c>
    </row>
    <row r="19" spans="6:13" x14ac:dyDescent="0.25">
      <c r="K19" s="2" t="s">
        <v>112</v>
      </c>
      <c r="L19" s="2" t="s">
        <v>35</v>
      </c>
      <c r="M19" s="2" t="s">
        <v>111</v>
      </c>
    </row>
    <row r="20" spans="6:13" x14ac:dyDescent="0.25">
      <c r="K20" s="2" t="s">
        <v>112</v>
      </c>
      <c r="L20" s="2" t="s">
        <v>36</v>
      </c>
      <c r="M20" s="2" t="s">
        <v>112</v>
      </c>
    </row>
    <row r="21" spans="6:13" x14ac:dyDescent="0.25">
      <c r="K21" s="2" t="s">
        <v>112</v>
      </c>
      <c r="L21" s="2" t="s">
        <v>36</v>
      </c>
      <c r="M21" s="2" t="s">
        <v>112</v>
      </c>
    </row>
    <row r="23" spans="6:13" x14ac:dyDescent="0.25"/>
  </sheetData>
  <mergeCells count="2">
    <mergeCell ref="K12:M12"/>
    <mergeCell ref="A1:E1"/>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6B39D-7E9F-4CFA-990C-C65F61CE5A58}">
  <dimension ref="A1:K100"/>
  <sheetViews>
    <sheetView zoomScaleNormal="100" workbookViewId="0">
      <pane ySplit="2" topLeftCell="A3" activePane="bottomLeft" state="frozen"/>
      <selection pane="bottomLeft" activeCell="C20" sqref="C20"/>
    </sheetView>
  </sheetViews>
  <sheetFormatPr defaultRowHeight="15" x14ac:dyDescent="0.25"/>
  <cols>
    <col min="1" max="1" width="14.28515625" style="2" bestFit="1" customWidth="1"/>
    <col min="2" max="2" width="9" style="2" bestFit="1" customWidth="1"/>
    <col min="3" max="3" width="31.28515625" style="22" bestFit="1" customWidth="1"/>
    <col min="4" max="4" width="22" style="22" bestFit="1" customWidth="1"/>
    <col min="5" max="5" width="41.42578125" style="22" bestFit="1" customWidth="1"/>
    <col min="6" max="6" width="13.85546875" style="22" bestFit="1" customWidth="1"/>
    <col min="7" max="7" width="17.42578125" style="2" bestFit="1" customWidth="1"/>
    <col min="8" max="8" width="20" style="2" bestFit="1" customWidth="1"/>
    <col min="9" max="9" width="16.42578125" style="2" bestFit="1" customWidth="1"/>
    <col min="10" max="10" width="38" style="22" bestFit="1" customWidth="1"/>
    <col min="11" max="11" width="109.42578125" style="22" bestFit="1" customWidth="1"/>
    <col min="12" max="12" width="70.7109375" style="22" customWidth="1"/>
    <col min="13" max="16384" width="9.140625" style="22"/>
  </cols>
  <sheetData>
    <row r="1" spans="1:11" x14ac:dyDescent="0.25">
      <c r="A1" s="36" t="s">
        <v>10</v>
      </c>
      <c r="B1" s="27"/>
      <c r="C1" s="21" t="s">
        <v>11</v>
      </c>
      <c r="D1" s="21"/>
      <c r="E1" s="21" t="s">
        <v>12</v>
      </c>
      <c r="F1" s="21"/>
      <c r="G1" s="27"/>
      <c r="H1" s="27"/>
      <c r="I1" s="27"/>
      <c r="J1" s="21"/>
      <c r="K1" s="21"/>
    </row>
    <row r="2" spans="1:11" s="2" customFormat="1" ht="18.75" customHeight="1" x14ac:dyDescent="0.25">
      <c r="A2" s="4" t="s">
        <v>0</v>
      </c>
      <c r="B2" s="3" t="s">
        <v>1</v>
      </c>
      <c r="C2" s="3" t="s">
        <v>2</v>
      </c>
      <c r="D2" s="3" t="s">
        <v>3</v>
      </c>
      <c r="E2" s="3" t="s">
        <v>4</v>
      </c>
      <c r="F2" s="3" t="s">
        <v>5</v>
      </c>
      <c r="G2" s="3" t="s">
        <v>6</v>
      </c>
      <c r="H2" s="3" t="s">
        <v>13</v>
      </c>
      <c r="I2" s="3" t="s">
        <v>7</v>
      </c>
      <c r="J2" s="3" t="s">
        <v>8</v>
      </c>
      <c r="K2" s="3" t="s">
        <v>9</v>
      </c>
    </row>
    <row r="3" spans="1:11" x14ac:dyDescent="0.25">
      <c r="A3" s="23">
        <v>123456</v>
      </c>
      <c r="B3" s="37">
        <v>62</v>
      </c>
      <c r="C3" s="24" t="s">
        <v>48</v>
      </c>
      <c r="D3" s="24" t="s">
        <v>47</v>
      </c>
      <c r="E3" s="24" t="s">
        <v>46</v>
      </c>
      <c r="F3" s="24" t="s">
        <v>49</v>
      </c>
      <c r="G3" s="37" t="s">
        <v>36</v>
      </c>
      <c r="H3" s="37" t="s">
        <v>33</v>
      </c>
      <c r="I3" s="37" t="s">
        <v>36</v>
      </c>
      <c r="J3" s="24" t="s">
        <v>41</v>
      </c>
      <c r="K3" s="31" t="s">
        <v>119</v>
      </c>
    </row>
    <row r="4" spans="1:11" x14ac:dyDescent="0.25">
      <c r="A4" s="25">
        <v>678910</v>
      </c>
      <c r="B4" s="37">
        <v>25</v>
      </c>
      <c r="C4" s="24" t="s">
        <v>48</v>
      </c>
      <c r="D4" s="24" t="s">
        <v>52</v>
      </c>
      <c r="E4" s="24" t="s">
        <v>46</v>
      </c>
      <c r="F4" s="24" t="s">
        <v>49</v>
      </c>
      <c r="G4" s="37" t="s">
        <v>36</v>
      </c>
      <c r="H4" s="37" t="s">
        <v>36</v>
      </c>
      <c r="I4" s="37" t="s">
        <v>36</v>
      </c>
      <c r="J4" s="24" t="s">
        <v>38</v>
      </c>
      <c r="K4" s="31" t="s">
        <v>120</v>
      </c>
    </row>
    <row r="5" spans="1:11" x14ac:dyDescent="0.25">
      <c r="A5" s="34">
        <v>910112</v>
      </c>
      <c r="B5" s="37">
        <v>59</v>
      </c>
      <c r="C5" s="24" t="s">
        <v>48</v>
      </c>
      <c r="D5" s="24" t="s">
        <v>52</v>
      </c>
      <c r="E5" s="24" t="s">
        <v>46</v>
      </c>
      <c r="F5" s="24" t="s">
        <v>49</v>
      </c>
      <c r="G5" s="37" t="s">
        <v>35</v>
      </c>
      <c r="H5" s="37" t="s">
        <v>37</v>
      </c>
      <c r="I5" s="37" t="s">
        <v>35</v>
      </c>
      <c r="J5" s="24" t="s">
        <v>53</v>
      </c>
      <c r="K5" s="31" t="s">
        <v>56</v>
      </c>
    </row>
    <row r="6" spans="1:11" x14ac:dyDescent="0.25">
      <c r="A6" s="35">
        <v>101112</v>
      </c>
      <c r="B6" s="37">
        <v>61</v>
      </c>
      <c r="C6" s="24" t="s">
        <v>54</v>
      </c>
      <c r="D6" s="24" t="s">
        <v>47</v>
      </c>
      <c r="E6" s="24" t="s">
        <v>46</v>
      </c>
      <c r="F6" s="24" t="s">
        <v>49</v>
      </c>
      <c r="G6" s="37" t="s">
        <v>34</v>
      </c>
      <c r="H6" s="37" t="s">
        <v>34</v>
      </c>
      <c r="I6" s="37" t="s">
        <v>34</v>
      </c>
      <c r="J6" s="24" t="s">
        <v>50</v>
      </c>
      <c r="K6" s="31" t="s">
        <v>55</v>
      </c>
    </row>
    <row r="7" spans="1:11" x14ac:dyDescent="0.25">
      <c r="A7" s="34">
        <v>465542</v>
      </c>
      <c r="B7" s="37">
        <v>48</v>
      </c>
      <c r="C7" s="24" t="s">
        <v>58</v>
      </c>
      <c r="D7" s="24" t="s">
        <v>65</v>
      </c>
      <c r="E7" s="24" t="s">
        <v>46</v>
      </c>
      <c r="F7" s="24" t="s">
        <v>49</v>
      </c>
      <c r="G7" s="37" t="s">
        <v>36</v>
      </c>
      <c r="H7" s="37" t="s">
        <v>36</v>
      </c>
      <c r="I7" s="37" t="s">
        <v>36</v>
      </c>
      <c r="J7" s="24" t="s">
        <v>39</v>
      </c>
      <c r="K7" s="31" t="s">
        <v>116</v>
      </c>
    </row>
    <row r="8" spans="1:11" x14ac:dyDescent="0.25">
      <c r="A8" s="35">
        <v>214578</v>
      </c>
      <c r="B8" s="26">
        <v>51</v>
      </c>
      <c r="C8" s="29" t="s">
        <v>59</v>
      </c>
      <c r="D8" s="29" t="s">
        <v>47</v>
      </c>
      <c r="E8" s="29" t="s">
        <v>46</v>
      </c>
      <c r="F8" s="29" t="s">
        <v>49</v>
      </c>
      <c r="G8" s="26" t="s">
        <v>36</v>
      </c>
      <c r="H8" s="26" t="s">
        <v>36</v>
      </c>
      <c r="I8" s="26" t="s">
        <v>36</v>
      </c>
      <c r="J8" s="29" t="s">
        <v>40</v>
      </c>
      <c r="K8" s="29" t="s">
        <v>117</v>
      </c>
    </row>
    <row r="9" spans="1:11" x14ac:dyDescent="0.25">
      <c r="A9" s="34">
        <v>895623</v>
      </c>
      <c r="B9" s="37">
        <v>48</v>
      </c>
      <c r="C9" s="24" t="s">
        <v>48</v>
      </c>
      <c r="D9" s="24" t="s">
        <v>52</v>
      </c>
      <c r="E9" s="24" t="s">
        <v>46</v>
      </c>
      <c r="F9" s="24" t="s">
        <v>49</v>
      </c>
      <c r="G9" s="37" t="s">
        <v>36</v>
      </c>
      <c r="H9" s="37" t="s">
        <v>36</v>
      </c>
      <c r="I9" s="37" t="s">
        <v>36</v>
      </c>
      <c r="J9" s="24" t="s">
        <v>42</v>
      </c>
      <c r="K9" s="31" t="s">
        <v>118</v>
      </c>
    </row>
    <row r="10" spans="1:11" x14ac:dyDescent="0.25">
      <c r="A10" s="35">
        <v>326587</v>
      </c>
      <c r="B10" s="37">
        <v>62</v>
      </c>
      <c r="C10" s="24" t="s">
        <v>60</v>
      </c>
      <c r="D10" s="24" t="s">
        <v>64</v>
      </c>
      <c r="E10" s="24" t="s">
        <v>46</v>
      </c>
      <c r="F10" s="24" t="s">
        <v>49</v>
      </c>
      <c r="G10" s="37" t="s">
        <v>36</v>
      </c>
      <c r="H10" s="37" t="s">
        <v>36</v>
      </c>
      <c r="I10" s="37" t="s">
        <v>36</v>
      </c>
      <c r="J10" s="24" t="s">
        <v>43</v>
      </c>
      <c r="K10" s="31" t="s">
        <v>115</v>
      </c>
    </row>
    <row r="11" spans="1:11" x14ac:dyDescent="0.25">
      <c r="A11" s="34">
        <v>451278</v>
      </c>
      <c r="B11" s="37">
        <v>24</v>
      </c>
      <c r="C11" s="24" t="s">
        <v>58</v>
      </c>
      <c r="D11" s="24" t="s">
        <v>52</v>
      </c>
      <c r="E11" s="24" t="s">
        <v>46</v>
      </c>
      <c r="F11" s="24" t="s">
        <v>49</v>
      </c>
      <c r="G11" s="37" t="s">
        <v>36</v>
      </c>
      <c r="H11" s="37" t="s">
        <v>33</v>
      </c>
      <c r="I11" s="37" t="s">
        <v>34</v>
      </c>
      <c r="J11" s="24" t="s">
        <v>50</v>
      </c>
      <c r="K11" s="31" t="s">
        <v>114</v>
      </c>
    </row>
    <row r="12" spans="1:11" x14ac:dyDescent="0.25">
      <c r="A12" s="35">
        <v>564515</v>
      </c>
      <c r="B12" s="37">
        <v>65</v>
      </c>
      <c r="C12" s="24" t="s">
        <v>61</v>
      </c>
      <c r="D12" s="29" t="s">
        <v>47</v>
      </c>
      <c r="E12" s="24" t="s">
        <v>46</v>
      </c>
      <c r="F12" s="24" t="s">
        <v>49</v>
      </c>
      <c r="G12" s="37" t="s">
        <v>35</v>
      </c>
      <c r="H12" s="37" t="s">
        <v>34</v>
      </c>
      <c r="I12" s="37" t="s">
        <v>34</v>
      </c>
      <c r="J12" s="24" t="s">
        <v>62</v>
      </c>
      <c r="K12" s="31" t="s">
        <v>63</v>
      </c>
    </row>
    <row r="13" spans="1:11" x14ac:dyDescent="0.25">
      <c r="A13" s="34"/>
      <c r="B13" s="28"/>
      <c r="C13" s="30"/>
      <c r="D13" s="30"/>
      <c r="E13" s="30"/>
      <c r="F13" s="30"/>
      <c r="G13" s="28"/>
      <c r="H13" s="28"/>
      <c r="I13" s="28"/>
      <c r="J13" s="30"/>
      <c r="K13" s="30"/>
    </row>
    <row r="14" spans="1:11" x14ac:dyDescent="0.25">
      <c r="A14" s="35"/>
      <c r="B14" s="26"/>
      <c r="C14" s="29"/>
      <c r="D14" s="29"/>
      <c r="E14" s="29"/>
      <c r="F14" s="29"/>
      <c r="G14" s="26"/>
      <c r="H14" s="26"/>
      <c r="I14" s="26"/>
      <c r="J14" s="29"/>
      <c r="K14" s="29"/>
    </row>
    <row r="15" spans="1:11" x14ac:dyDescent="0.25">
      <c r="A15" s="34"/>
      <c r="B15" s="28"/>
      <c r="C15" s="30"/>
      <c r="D15" s="30"/>
      <c r="E15" s="30"/>
      <c r="F15" s="30"/>
      <c r="G15" s="28"/>
      <c r="H15" s="28"/>
      <c r="I15" s="28"/>
      <c r="J15" s="30"/>
      <c r="K15" s="30"/>
    </row>
    <row r="16" spans="1:11" x14ac:dyDescent="0.25">
      <c r="A16" s="35"/>
      <c r="B16" s="26"/>
      <c r="C16" s="29"/>
      <c r="D16" s="29"/>
      <c r="E16" s="29"/>
      <c r="F16" s="29"/>
      <c r="G16" s="26"/>
      <c r="H16" s="26"/>
      <c r="I16" s="26"/>
      <c r="J16" s="29"/>
      <c r="K16" s="29"/>
    </row>
    <row r="17" spans="1:11" x14ac:dyDescent="0.25">
      <c r="A17" s="34"/>
      <c r="B17" s="28"/>
      <c r="C17" s="30"/>
      <c r="D17" s="30"/>
      <c r="E17" s="30"/>
      <c r="F17" s="30"/>
      <c r="G17" s="28"/>
      <c r="H17" s="28"/>
      <c r="I17" s="28"/>
      <c r="J17" s="30"/>
      <c r="K17" s="30"/>
    </row>
    <row r="18" spans="1:11" x14ac:dyDescent="0.25">
      <c r="A18" s="35"/>
      <c r="B18" s="26"/>
      <c r="C18" s="29"/>
      <c r="D18" s="29"/>
      <c r="E18" s="29"/>
      <c r="F18" s="29"/>
      <c r="G18" s="26"/>
      <c r="H18" s="26"/>
      <c r="I18" s="26"/>
      <c r="J18" s="29"/>
      <c r="K18" s="29"/>
    </row>
    <row r="19" spans="1:11" x14ac:dyDescent="0.25">
      <c r="A19" s="34"/>
      <c r="B19" s="28"/>
      <c r="C19" s="30"/>
      <c r="D19" s="30"/>
      <c r="E19" s="30"/>
      <c r="F19" s="30"/>
      <c r="G19" s="28"/>
      <c r="H19" s="28"/>
      <c r="I19" s="28"/>
      <c r="J19" s="30"/>
      <c r="K19" s="30"/>
    </row>
    <row r="20" spans="1:11" x14ac:dyDescent="0.25">
      <c r="A20" s="35"/>
      <c r="B20" s="26"/>
      <c r="C20" s="29"/>
      <c r="D20" s="29"/>
      <c r="E20" s="29"/>
      <c r="F20" s="29"/>
      <c r="G20" s="26"/>
      <c r="H20" s="26"/>
      <c r="I20" s="26"/>
      <c r="J20" s="29"/>
      <c r="K20" s="29"/>
    </row>
    <row r="21" spans="1:11" x14ac:dyDescent="0.25">
      <c r="A21" s="34"/>
      <c r="B21" s="28"/>
      <c r="C21" s="30"/>
      <c r="D21" s="30"/>
      <c r="E21" s="30"/>
      <c r="F21" s="30"/>
      <c r="G21" s="28"/>
      <c r="H21" s="28"/>
      <c r="I21" s="28"/>
      <c r="J21" s="30"/>
      <c r="K21" s="30"/>
    </row>
    <row r="22" spans="1:11" x14ac:dyDescent="0.25">
      <c r="A22" s="35"/>
      <c r="B22" s="26"/>
      <c r="C22" s="29"/>
      <c r="D22" s="29"/>
      <c r="E22" s="29"/>
      <c r="F22" s="29"/>
      <c r="G22" s="26"/>
      <c r="H22" s="26"/>
      <c r="I22" s="26"/>
      <c r="J22" s="29"/>
      <c r="K22" s="29"/>
    </row>
    <row r="23" spans="1:11" x14ac:dyDescent="0.25">
      <c r="A23" s="34"/>
      <c r="B23" s="28"/>
      <c r="C23" s="30"/>
      <c r="D23" s="30"/>
      <c r="E23" s="30"/>
      <c r="F23" s="30"/>
      <c r="G23" s="28"/>
      <c r="H23" s="28"/>
      <c r="I23" s="28"/>
      <c r="J23" s="30"/>
      <c r="K23" s="30"/>
    </row>
    <row r="24" spans="1:11" x14ac:dyDescent="0.25">
      <c r="A24" s="35"/>
      <c r="B24" s="26"/>
      <c r="C24" s="29"/>
      <c r="D24" s="29"/>
      <c r="E24" s="29"/>
      <c r="F24" s="29"/>
      <c r="G24" s="26"/>
      <c r="H24" s="26"/>
      <c r="I24" s="26"/>
      <c r="J24" s="29"/>
      <c r="K24" s="29"/>
    </row>
    <row r="25" spans="1:11" x14ac:dyDescent="0.25">
      <c r="A25" s="34"/>
      <c r="B25" s="28"/>
      <c r="C25" s="30"/>
      <c r="D25" s="30"/>
      <c r="E25" s="30"/>
      <c r="F25" s="30"/>
      <c r="G25" s="28"/>
      <c r="H25" s="28"/>
      <c r="I25" s="28"/>
      <c r="J25" s="30"/>
      <c r="K25" s="30"/>
    </row>
    <row r="26" spans="1:11" x14ac:dyDescent="0.25">
      <c r="A26" s="35"/>
      <c r="B26" s="26"/>
      <c r="C26" s="29"/>
      <c r="D26" s="29"/>
      <c r="E26" s="29"/>
      <c r="F26" s="29"/>
      <c r="G26" s="26"/>
      <c r="H26" s="26"/>
      <c r="I26" s="26"/>
      <c r="J26" s="29"/>
      <c r="K26" s="29"/>
    </row>
    <row r="27" spans="1:11" x14ac:dyDescent="0.25">
      <c r="A27" s="34"/>
      <c r="B27" s="28"/>
      <c r="C27" s="30"/>
      <c r="D27" s="30"/>
      <c r="E27" s="30"/>
      <c r="F27" s="30"/>
      <c r="G27" s="28"/>
      <c r="H27" s="28"/>
      <c r="I27" s="28"/>
      <c r="J27" s="30"/>
      <c r="K27" s="30"/>
    </row>
    <row r="28" spans="1:11" x14ac:dyDescent="0.25">
      <c r="A28" s="35"/>
      <c r="B28" s="26"/>
      <c r="C28" s="29"/>
      <c r="D28" s="29"/>
      <c r="E28" s="29"/>
      <c r="F28" s="29"/>
      <c r="G28" s="26"/>
      <c r="H28" s="26"/>
      <c r="I28" s="26"/>
      <c r="J28" s="29"/>
      <c r="K28" s="29"/>
    </row>
    <row r="29" spans="1:11" x14ac:dyDescent="0.25">
      <c r="A29" s="34"/>
      <c r="B29" s="28"/>
      <c r="C29" s="30"/>
      <c r="D29" s="30"/>
      <c r="E29" s="30"/>
      <c r="F29" s="30"/>
      <c r="G29" s="28"/>
      <c r="H29" s="28"/>
      <c r="I29" s="28"/>
      <c r="J29" s="30"/>
      <c r="K29" s="30"/>
    </row>
    <row r="30" spans="1:11" x14ac:dyDescent="0.25">
      <c r="A30" s="35"/>
      <c r="B30" s="26"/>
      <c r="C30" s="29"/>
      <c r="D30" s="29"/>
      <c r="E30" s="29"/>
      <c r="F30" s="29"/>
      <c r="G30" s="26"/>
      <c r="H30" s="26"/>
      <c r="I30" s="26"/>
      <c r="J30" s="29"/>
      <c r="K30" s="29"/>
    </row>
    <row r="31" spans="1:11" x14ac:dyDescent="0.25">
      <c r="A31" s="34"/>
      <c r="B31" s="28"/>
      <c r="C31" s="30"/>
      <c r="D31" s="30"/>
      <c r="E31" s="30"/>
      <c r="F31" s="30"/>
      <c r="G31" s="28"/>
      <c r="H31" s="28"/>
      <c r="I31" s="28"/>
      <c r="J31" s="30"/>
      <c r="K31" s="30"/>
    </row>
    <row r="32" spans="1:11" x14ac:dyDescent="0.25">
      <c r="A32" s="35"/>
      <c r="B32" s="26"/>
      <c r="C32" s="29"/>
      <c r="D32" s="29"/>
      <c r="E32" s="29"/>
      <c r="F32" s="29"/>
      <c r="G32" s="26"/>
      <c r="H32" s="26"/>
      <c r="I32" s="26"/>
      <c r="J32" s="29"/>
      <c r="K32" s="29"/>
    </row>
    <row r="33" spans="1:11" x14ac:dyDescent="0.25">
      <c r="A33" s="34"/>
      <c r="B33" s="28"/>
      <c r="C33" s="30"/>
      <c r="D33" s="30"/>
      <c r="E33" s="30"/>
      <c r="F33" s="30"/>
      <c r="G33" s="28"/>
      <c r="H33" s="28"/>
      <c r="I33" s="28"/>
      <c r="J33" s="30"/>
      <c r="K33" s="30"/>
    </row>
    <row r="34" spans="1:11" x14ac:dyDescent="0.25">
      <c r="A34" s="35"/>
      <c r="B34" s="26"/>
      <c r="C34" s="29"/>
      <c r="D34" s="29"/>
      <c r="E34" s="29"/>
      <c r="F34" s="29"/>
      <c r="G34" s="26"/>
      <c r="H34" s="26"/>
      <c r="I34" s="26"/>
      <c r="J34" s="29"/>
      <c r="K34" s="29"/>
    </row>
    <row r="35" spans="1:11" x14ac:dyDescent="0.25">
      <c r="A35" s="34"/>
      <c r="B35" s="28"/>
      <c r="C35" s="30"/>
      <c r="D35" s="30"/>
      <c r="E35" s="30"/>
      <c r="F35" s="30"/>
      <c r="G35" s="28"/>
      <c r="H35" s="28"/>
      <c r="I35" s="28"/>
      <c r="J35" s="30"/>
      <c r="K35" s="30"/>
    </row>
    <row r="36" spans="1:11" x14ac:dyDescent="0.25">
      <c r="A36" s="35"/>
      <c r="B36" s="26"/>
      <c r="C36" s="29"/>
      <c r="D36" s="29"/>
      <c r="E36" s="29"/>
      <c r="F36" s="29"/>
      <c r="G36" s="26"/>
      <c r="H36" s="26"/>
      <c r="I36" s="26"/>
      <c r="J36" s="29"/>
      <c r="K36" s="29"/>
    </row>
    <row r="37" spans="1:11" x14ac:dyDescent="0.25">
      <c r="A37" s="34"/>
      <c r="B37" s="28"/>
      <c r="C37" s="30"/>
      <c r="D37" s="30"/>
      <c r="E37" s="30"/>
      <c r="F37" s="30"/>
      <c r="G37" s="28"/>
      <c r="H37" s="28"/>
      <c r="I37" s="28"/>
      <c r="J37" s="30"/>
      <c r="K37" s="30"/>
    </row>
    <row r="38" spans="1:11" x14ac:dyDescent="0.25">
      <c r="A38" s="35"/>
      <c r="B38" s="26"/>
      <c r="C38" s="29"/>
      <c r="D38" s="29"/>
      <c r="E38" s="29"/>
      <c r="F38" s="29"/>
      <c r="G38" s="26"/>
      <c r="H38" s="26"/>
      <c r="I38" s="26"/>
      <c r="J38" s="29"/>
      <c r="K38" s="29"/>
    </row>
    <row r="39" spans="1:11" x14ac:dyDescent="0.25">
      <c r="A39" s="34"/>
      <c r="B39" s="28"/>
      <c r="C39" s="30"/>
      <c r="D39" s="30"/>
      <c r="E39" s="30"/>
      <c r="F39" s="30"/>
      <c r="G39" s="28"/>
      <c r="H39" s="28"/>
      <c r="I39" s="28"/>
      <c r="J39" s="30"/>
      <c r="K39" s="30"/>
    </row>
    <row r="40" spans="1:11" x14ac:dyDescent="0.25">
      <c r="A40" s="35"/>
      <c r="B40" s="26"/>
      <c r="C40" s="29"/>
      <c r="D40" s="29"/>
      <c r="E40" s="29"/>
      <c r="F40" s="29"/>
      <c r="G40" s="26"/>
      <c r="H40" s="26"/>
      <c r="I40" s="26"/>
      <c r="J40" s="29"/>
      <c r="K40" s="29"/>
    </row>
    <row r="41" spans="1:11" x14ac:dyDescent="0.25">
      <c r="A41" s="34"/>
      <c r="B41" s="28"/>
      <c r="C41" s="30"/>
      <c r="D41" s="30"/>
      <c r="E41" s="30"/>
      <c r="F41" s="30"/>
      <c r="G41" s="28"/>
      <c r="H41" s="28"/>
      <c r="I41" s="28"/>
      <c r="J41" s="30"/>
      <c r="K41" s="30"/>
    </row>
    <row r="42" spans="1:11" x14ac:dyDescent="0.25">
      <c r="A42" s="35"/>
      <c r="B42" s="26"/>
      <c r="C42" s="29"/>
      <c r="D42" s="29"/>
      <c r="E42" s="29"/>
      <c r="F42" s="29"/>
      <c r="G42" s="26"/>
      <c r="H42" s="26"/>
      <c r="I42" s="26"/>
      <c r="J42" s="29"/>
      <c r="K42" s="29"/>
    </row>
    <row r="43" spans="1:11" x14ac:dyDescent="0.25">
      <c r="A43" s="34"/>
      <c r="B43" s="28"/>
      <c r="C43" s="30"/>
      <c r="D43" s="30"/>
      <c r="E43" s="30"/>
      <c r="F43" s="30"/>
      <c r="G43" s="28"/>
      <c r="H43" s="28"/>
      <c r="I43" s="28"/>
      <c r="J43" s="30"/>
      <c r="K43" s="30"/>
    </row>
    <row r="44" spans="1:11" x14ac:dyDescent="0.25">
      <c r="A44" s="35"/>
      <c r="B44" s="26"/>
      <c r="C44" s="29"/>
      <c r="D44" s="29"/>
      <c r="E44" s="29"/>
      <c r="F44" s="29"/>
      <c r="G44" s="26"/>
      <c r="H44" s="26"/>
      <c r="I44" s="26"/>
      <c r="J44" s="29"/>
      <c r="K44" s="29"/>
    </row>
    <row r="45" spans="1:11" x14ac:dyDescent="0.25">
      <c r="A45" s="34"/>
      <c r="B45" s="28"/>
      <c r="C45" s="30"/>
      <c r="D45" s="30"/>
      <c r="E45" s="30"/>
      <c r="F45" s="30"/>
      <c r="G45" s="28"/>
      <c r="H45" s="28"/>
      <c r="I45" s="28"/>
      <c r="J45" s="30"/>
      <c r="K45" s="30"/>
    </row>
    <row r="46" spans="1:11" x14ac:dyDescent="0.25">
      <c r="A46" s="35"/>
      <c r="B46" s="26"/>
      <c r="C46" s="29"/>
      <c r="D46" s="29"/>
      <c r="E46" s="29"/>
      <c r="F46" s="29"/>
      <c r="G46" s="26"/>
      <c r="H46" s="26"/>
      <c r="I46" s="26"/>
      <c r="J46" s="29"/>
      <c r="K46" s="29"/>
    </row>
    <row r="47" spans="1:11" x14ac:dyDescent="0.25">
      <c r="A47" s="34"/>
      <c r="B47" s="28"/>
      <c r="C47" s="30"/>
      <c r="D47" s="30"/>
      <c r="E47" s="30"/>
      <c r="F47" s="30"/>
      <c r="G47" s="28"/>
      <c r="H47" s="28"/>
      <c r="I47" s="28"/>
      <c r="J47" s="30"/>
      <c r="K47" s="30"/>
    </row>
    <row r="48" spans="1:11" x14ac:dyDescent="0.25">
      <c r="A48" s="35"/>
      <c r="B48" s="26"/>
      <c r="C48" s="29"/>
      <c r="D48" s="29"/>
      <c r="E48" s="29"/>
      <c r="F48" s="29"/>
      <c r="G48" s="26"/>
      <c r="H48" s="26"/>
      <c r="I48" s="26"/>
      <c r="J48" s="29"/>
      <c r="K48" s="29"/>
    </row>
    <row r="49" spans="1:11" x14ac:dyDescent="0.25">
      <c r="A49" s="34"/>
      <c r="B49" s="28"/>
      <c r="C49" s="30"/>
      <c r="D49" s="30"/>
      <c r="E49" s="30"/>
      <c r="F49" s="30"/>
      <c r="G49" s="28"/>
      <c r="H49" s="28"/>
      <c r="I49" s="28"/>
      <c r="J49" s="30"/>
      <c r="K49" s="30"/>
    </row>
    <row r="50" spans="1:11" x14ac:dyDescent="0.25">
      <c r="A50" s="35"/>
      <c r="B50" s="26"/>
      <c r="C50" s="29"/>
      <c r="D50" s="29"/>
      <c r="E50" s="29"/>
      <c r="F50" s="29"/>
      <c r="G50" s="26"/>
      <c r="H50" s="26"/>
      <c r="I50" s="26"/>
      <c r="J50" s="29"/>
      <c r="K50" s="29"/>
    </row>
    <row r="51" spans="1:11" x14ac:dyDescent="0.25">
      <c r="A51" s="34"/>
      <c r="B51" s="28"/>
      <c r="C51" s="30"/>
      <c r="D51" s="30"/>
      <c r="E51" s="30"/>
      <c r="F51" s="30"/>
      <c r="G51" s="28"/>
      <c r="H51" s="28"/>
      <c r="I51" s="28"/>
      <c r="J51" s="30"/>
      <c r="K51" s="30"/>
    </row>
    <row r="52" spans="1:11" x14ac:dyDescent="0.25">
      <c r="A52" s="35"/>
      <c r="B52" s="26"/>
      <c r="C52" s="29"/>
      <c r="D52" s="29"/>
      <c r="E52" s="29"/>
      <c r="F52" s="29"/>
      <c r="G52" s="26"/>
      <c r="H52" s="26"/>
      <c r="I52" s="26"/>
      <c r="J52" s="29"/>
      <c r="K52" s="29"/>
    </row>
    <row r="53" spans="1:11" x14ac:dyDescent="0.25">
      <c r="A53" s="34"/>
      <c r="B53" s="28"/>
      <c r="C53" s="30"/>
      <c r="D53" s="30"/>
      <c r="E53" s="30"/>
      <c r="F53" s="30"/>
      <c r="G53" s="28"/>
      <c r="H53" s="28"/>
      <c r="I53" s="28"/>
      <c r="J53" s="30"/>
      <c r="K53" s="30"/>
    </row>
    <row r="54" spans="1:11" x14ac:dyDescent="0.25">
      <c r="A54" s="35"/>
      <c r="B54" s="26"/>
      <c r="C54" s="29"/>
      <c r="D54" s="29"/>
      <c r="E54" s="29"/>
      <c r="F54" s="29"/>
      <c r="G54" s="26"/>
      <c r="H54" s="26"/>
      <c r="I54" s="26"/>
      <c r="J54" s="29"/>
      <c r="K54" s="29"/>
    </row>
    <row r="55" spans="1:11" x14ac:dyDescent="0.25">
      <c r="A55" s="34"/>
      <c r="B55" s="28"/>
      <c r="C55" s="30"/>
      <c r="D55" s="30"/>
      <c r="E55" s="30"/>
      <c r="F55" s="30"/>
      <c r="G55" s="28"/>
      <c r="H55" s="28"/>
      <c r="I55" s="28"/>
      <c r="J55" s="30"/>
      <c r="K55" s="30"/>
    </row>
    <row r="56" spans="1:11" x14ac:dyDescent="0.25">
      <c r="A56" s="35"/>
      <c r="B56" s="26"/>
      <c r="C56" s="32"/>
      <c r="D56" s="32"/>
      <c r="E56" s="32"/>
      <c r="F56" s="32"/>
      <c r="G56" s="26"/>
      <c r="H56" s="26"/>
      <c r="I56" s="26"/>
      <c r="J56" s="29"/>
      <c r="K56" s="29"/>
    </row>
    <row r="57" spans="1:11" x14ac:dyDescent="0.25">
      <c r="A57" s="34"/>
      <c r="B57" s="28"/>
      <c r="C57" s="33"/>
      <c r="D57" s="33"/>
      <c r="E57" s="33"/>
      <c r="F57" s="33"/>
      <c r="G57" s="28"/>
      <c r="H57" s="28"/>
      <c r="I57" s="28"/>
      <c r="J57" s="30"/>
      <c r="K57" s="30"/>
    </row>
    <row r="58" spans="1:11" x14ac:dyDescent="0.25">
      <c r="A58" s="35"/>
      <c r="B58" s="26"/>
      <c r="C58" s="32"/>
      <c r="D58" s="32"/>
      <c r="E58" s="32"/>
      <c r="F58" s="32"/>
      <c r="G58" s="26"/>
      <c r="H58" s="26"/>
      <c r="I58" s="26"/>
      <c r="J58" s="29"/>
      <c r="K58" s="29"/>
    </row>
    <row r="59" spans="1:11" x14ac:dyDescent="0.25">
      <c r="A59" s="34"/>
      <c r="B59" s="28"/>
      <c r="C59" s="33"/>
      <c r="D59" s="33"/>
      <c r="E59" s="33"/>
      <c r="F59" s="33"/>
      <c r="G59" s="28"/>
      <c r="H59" s="28"/>
      <c r="I59" s="28"/>
      <c r="J59" s="30"/>
      <c r="K59" s="30"/>
    </row>
    <row r="60" spans="1:11" x14ac:dyDescent="0.25">
      <c r="A60" s="35"/>
      <c r="B60" s="26"/>
      <c r="C60" s="32"/>
      <c r="D60" s="32"/>
      <c r="E60" s="32"/>
      <c r="F60" s="32"/>
      <c r="G60" s="26"/>
      <c r="H60" s="26"/>
      <c r="I60" s="26"/>
      <c r="J60" s="29"/>
      <c r="K60" s="29"/>
    </row>
    <row r="61" spans="1:11" x14ac:dyDescent="0.25">
      <c r="A61" s="34"/>
      <c r="B61" s="28"/>
      <c r="C61" s="33"/>
      <c r="D61" s="33"/>
      <c r="E61" s="33"/>
      <c r="F61" s="33"/>
      <c r="G61" s="28"/>
      <c r="H61" s="28"/>
      <c r="I61" s="28"/>
      <c r="J61" s="30"/>
      <c r="K61" s="30"/>
    </row>
    <row r="62" spans="1:11" x14ac:dyDescent="0.25">
      <c r="A62" s="35"/>
      <c r="B62" s="26"/>
      <c r="C62" s="32"/>
      <c r="D62" s="32"/>
      <c r="E62" s="32"/>
      <c r="F62" s="32"/>
      <c r="G62" s="26"/>
      <c r="H62" s="26"/>
      <c r="I62" s="26"/>
      <c r="J62" s="29"/>
      <c r="K62" s="29"/>
    </row>
    <row r="63" spans="1:11" x14ac:dyDescent="0.25">
      <c r="A63" s="34"/>
      <c r="B63" s="28"/>
      <c r="C63" s="33"/>
      <c r="D63" s="33"/>
      <c r="E63" s="33"/>
      <c r="F63" s="33"/>
      <c r="G63" s="28"/>
      <c r="H63" s="28"/>
      <c r="I63" s="28"/>
      <c r="J63" s="30"/>
      <c r="K63" s="30"/>
    </row>
    <row r="64" spans="1:11" x14ac:dyDescent="0.25">
      <c r="A64" s="35"/>
      <c r="B64" s="26"/>
      <c r="C64" s="32"/>
      <c r="D64" s="32"/>
      <c r="E64" s="32"/>
      <c r="F64" s="32"/>
      <c r="G64" s="26"/>
      <c r="H64" s="26"/>
      <c r="I64" s="26"/>
      <c r="J64" s="29"/>
      <c r="K64" s="29"/>
    </row>
    <row r="65" spans="1:11" x14ac:dyDescent="0.25">
      <c r="A65" s="34"/>
      <c r="B65" s="28"/>
      <c r="C65" s="33"/>
      <c r="D65" s="33"/>
      <c r="E65" s="33"/>
      <c r="F65" s="33"/>
      <c r="G65" s="28"/>
      <c r="H65" s="28"/>
      <c r="I65" s="28"/>
      <c r="J65" s="30"/>
      <c r="K65" s="30"/>
    </row>
    <row r="66" spans="1:11" x14ac:dyDescent="0.25">
      <c r="A66" s="35"/>
      <c r="B66" s="26"/>
      <c r="C66" s="32"/>
      <c r="D66" s="32"/>
      <c r="E66" s="32"/>
      <c r="F66" s="32"/>
      <c r="G66" s="26"/>
      <c r="H66" s="26"/>
      <c r="I66" s="26"/>
      <c r="J66" s="29"/>
      <c r="K66" s="29"/>
    </row>
    <row r="67" spans="1:11" x14ac:dyDescent="0.25">
      <c r="A67" s="34"/>
      <c r="B67" s="28"/>
      <c r="C67" s="33"/>
      <c r="D67" s="33"/>
      <c r="E67" s="33"/>
      <c r="F67" s="33"/>
      <c r="G67" s="28"/>
      <c r="H67" s="28"/>
      <c r="I67" s="28"/>
      <c r="J67" s="30"/>
      <c r="K67" s="30"/>
    </row>
    <row r="68" spans="1:11" x14ac:dyDescent="0.25">
      <c r="A68" s="35"/>
      <c r="B68" s="26"/>
      <c r="C68" s="32"/>
      <c r="D68" s="32"/>
      <c r="E68" s="32"/>
      <c r="F68" s="32"/>
      <c r="G68" s="26"/>
      <c r="H68" s="26"/>
      <c r="I68" s="26"/>
      <c r="J68" s="29"/>
      <c r="K68" s="29"/>
    </row>
    <row r="69" spans="1:11" x14ac:dyDescent="0.25">
      <c r="A69" s="34"/>
      <c r="B69" s="28"/>
      <c r="C69" s="33"/>
      <c r="D69" s="33"/>
      <c r="E69" s="33"/>
      <c r="F69" s="33"/>
      <c r="G69" s="28"/>
      <c r="H69" s="28"/>
      <c r="I69" s="28"/>
      <c r="J69" s="30"/>
      <c r="K69" s="30"/>
    </row>
    <row r="70" spans="1:11" x14ac:dyDescent="0.25">
      <c r="A70" s="35"/>
      <c r="B70" s="26"/>
      <c r="C70" s="32"/>
      <c r="D70" s="32"/>
      <c r="E70" s="32"/>
      <c r="F70" s="32"/>
      <c r="G70" s="26"/>
      <c r="H70" s="26"/>
      <c r="I70" s="26"/>
      <c r="J70" s="29"/>
      <c r="K70" s="29"/>
    </row>
    <row r="71" spans="1:11" x14ac:dyDescent="0.25">
      <c r="A71" s="34"/>
      <c r="B71" s="28"/>
      <c r="C71" s="33"/>
      <c r="D71" s="33"/>
      <c r="E71" s="33"/>
      <c r="F71" s="33"/>
      <c r="G71" s="28"/>
      <c r="H71" s="28"/>
      <c r="I71" s="28"/>
      <c r="J71" s="30"/>
      <c r="K71" s="30"/>
    </row>
    <row r="72" spans="1:11" x14ac:dyDescent="0.25">
      <c r="A72" s="35"/>
      <c r="B72" s="26"/>
      <c r="C72" s="32"/>
      <c r="D72" s="32"/>
      <c r="E72" s="32"/>
      <c r="F72" s="32"/>
      <c r="G72" s="26"/>
      <c r="H72" s="26"/>
      <c r="I72" s="26"/>
      <c r="J72" s="29"/>
      <c r="K72" s="29"/>
    </row>
    <row r="73" spans="1:11" x14ac:dyDescent="0.25">
      <c r="A73" s="34"/>
      <c r="B73" s="28"/>
      <c r="C73" s="33"/>
      <c r="D73" s="33"/>
      <c r="E73" s="33"/>
      <c r="F73" s="33"/>
      <c r="G73" s="28"/>
      <c r="H73" s="28"/>
      <c r="I73" s="28"/>
      <c r="J73" s="30"/>
      <c r="K73" s="30"/>
    </row>
    <row r="74" spans="1:11" x14ac:dyDescent="0.25">
      <c r="A74" s="35"/>
      <c r="B74" s="26"/>
      <c r="C74" s="32"/>
      <c r="D74" s="32"/>
      <c r="E74" s="32"/>
      <c r="F74" s="32"/>
      <c r="G74" s="26"/>
      <c r="H74" s="26"/>
      <c r="I74" s="26"/>
      <c r="J74" s="29"/>
      <c r="K74" s="29"/>
    </row>
    <row r="75" spans="1:11" x14ac:dyDescent="0.25">
      <c r="A75" s="34"/>
      <c r="B75" s="28"/>
      <c r="C75" s="33"/>
      <c r="D75" s="33"/>
      <c r="E75" s="33"/>
      <c r="F75" s="33"/>
      <c r="G75" s="28"/>
      <c r="H75" s="28"/>
      <c r="I75" s="28"/>
      <c r="J75" s="30"/>
      <c r="K75" s="30"/>
    </row>
    <row r="76" spans="1:11" x14ac:dyDescent="0.25">
      <c r="A76" s="35"/>
      <c r="B76" s="26"/>
      <c r="C76" s="32"/>
      <c r="D76" s="32"/>
      <c r="E76" s="32"/>
      <c r="F76" s="32"/>
      <c r="G76" s="26"/>
      <c r="H76" s="26"/>
      <c r="I76" s="26"/>
      <c r="J76" s="29"/>
      <c r="K76" s="29"/>
    </row>
    <row r="77" spans="1:11" x14ac:dyDescent="0.25">
      <c r="A77" s="34"/>
      <c r="B77" s="28"/>
      <c r="C77" s="33"/>
      <c r="D77" s="33"/>
      <c r="E77" s="33"/>
      <c r="F77" s="33"/>
      <c r="G77" s="28"/>
      <c r="H77" s="28"/>
      <c r="I77" s="28"/>
      <c r="J77" s="30"/>
      <c r="K77" s="30"/>
    </row>
    <row r="78" spans="1:11" x14ac:dyDescent="0.25">
      <c r="A78" s="35"/>
      <c r="B78" s="26"/>
      <c r="C78" s="32"/>
      <c r="D78" s="32"/>
      <c r="E78" s="32"/>
      <c r="F78" s="32"/>
      <c r="G78" s="26"/>
      <c r="H78" s="26"/>
      <c r="I78" s="26"/>
      <c r="J78" s="29"/>
      <c r="K78" s="29"/>
    </row>
    <row r="79" spans="1:11" x14ac:dyDescent="0.25">
      <c r="A79" s="34"/>
      <c r="B79" s="28"/>
      <c r="C79" s="33"/>
      <c r="D79" s="33"/>
      <c r="E79" s="33"/>
      <c r="F79" s="33"/>
      <c r="G79" s="28"/>
      <c r="H79" s="28"/>
      <c r="I79" s="28"/>
      <c r="J79" s="30"/>
      <c r="K79" s="30"/>
    </row>
    <row r="80" spans="1:11" x14ac:dyDescent="0.25">
      <c r="A80" s="35"/>
      <c r="B80" s="26"/>
      <c r="C80" s="32"/>
      <c r="D80" s="32"/>
      <c r="E80" s="32"/>
      <c r="F80" s="32"/>
      <c r="G80" s="26"/>
      <c r="H80" s="26"/>
      <c r="I80" s="26"/>
      <c r="J80" s="29"/>
      <c r="K80" s="29"/>
    </row>
    <row r="81" spans="1:11" x14ac:dyDescent="0.25">
      <c r="A81" s="34"/>
      <c r="B81" s="28"/>
      <c r="C81" s="33"/>
      <c r="D81" s="33"/>
      <c r="E81" s="33"/>
      <c r="F81" s="33"/>
      <c r="G81" s="28"/>
      <c r="H81" s="28"/>
      <c r="I81" s="28"/>
      <c r="J81" s="30"/>
      <c r="K81" s="30"/>
    </row>
    <row r="82" spans="1:11" x14ac:dyDescent="0.25">
      <c r="A82" s="35"/>
      <c r="B82" s="26"/>
      <c r="C82" s="32"/>
      <c r="D82" s="32"/>
      <c r="E82" s="32"/>
      <c r="F82" s="32"/>
      <c r="G82" s="26"/>
      <c r="H82" s="26"/>
      <c r="I82" s="26"/>
      <c r="J82" s="29"/>
      <c r="K82" s="29"/>
    </row>
    <row r="83" spans="1:11" x14ac:dyDescent="0.25">
      <c r="A83" s="34"/>
      <c r="B83" s="28"/>
      <c r="C83" s="33"/>
      <c r="D83" s="33"/>
      <c r="E83" s="33"/>
      <c r="F83" s="33"/>
      <c r="G83" s="28"/>
      <c r="H83" s="28"/>
      <c r="I83" s="28"/>
      <c r="J83" s="30"/>
      <c r="K83" s="30"/>
    </row>
    <row r="84" spans="1:11" x14ac:dyDescent="0.25">
      <c r="A84" s="35"/>
      <c r="B84" s="26"/>
      <c r="C84" s="32"/>
      <c r="D84" s="32"/>
      <c r="E84" s="32"/>
      <c r="F84" s="32"/>
      <c r="G84" s="26"/>
      <c r="H84" s="26"/>
      <c r="I84" s="26"/>
      <c r="J84" s="29"/>
      <c r="K84" s="29"/>
    </row>
    <row r="85" spans="1:11" x14ac:dyDescent="0.25">
      <c r="A85" s="34"/>
      <c r="B85" s="28"/>
      <c r="C85" s="33"/>
      <c r="D85" s="33"/>
      <c r="E85" s="33"/>
      <c r="F85" s="33"/>
      <c r="G85" s="28"/>
      <c r="H85" s="28"/>
      <c r="I85" s="28"/>
      <c r="J85" s="30"/>
      <c r="K85" s="30"/>
    </row>
    <row r="86" spans="1:11" x14ac:dyDescent="0.25">
      <c r="A86" s="35"/>
      <c r="B86" s="26"/>
      <c r="C86" s="32"/>
      <c r="D86" s="32"/>
      <c r="E86" s="32"/>
      <c r="F86" s="32"/>
      <c r="G86" s="26"/>
      <c r="H86" s="26"/>
      <c r="I86" s="26"/>
      <c r="J86" s="29"/>
      <c r="K86" s="29"/>
    </row>
    <row r="87" spans="1:11" x14ac:dyDescent="0.25">
      <c r="A87" s="34"/>
      <c r="B87" s="28"/>
      <c r="C87" s="33"/>
      <c r="D87" s="33"/>
      <c r="E87" s="33"/>
      <c r="F87" s="33"/>
      <c r="G87" s="28"/>
      <c r="H87" s="28"/>
      <c r="I87" s="28"/>
      <c r="J87" s="30"/>
      <c r="K87" s="30"/>
    </row>
    <row r="88" spans="1:11" x14ac:dyDescent="0.25">
      <c r="A88" s="35"/>
      <c r="B88" s="26"/>
      <c r="C88" s="32"/>
      <c r="D88" s="32"/>
      <c r="E88" s="32"/>
      <c r="F88" s="32"/>
      <c r="G88" s="26"/>
      <c r="H88" s="26"/>
      <c r="I88" s="26"/>
      <c r="J88" s="29"/>
      <c r="K88" s="29"/>
    </row>
    <row r="89" spans="1:11" x14ac:dyDescent="0.25">
      <c r="A89" s="34"/>
      <c r="B89" s="28"/>
      <c r="C89" s="33"/>
      <c r="D89" s="33"/>
      <c r="E89" s="33"/>
      <c r="F89" s="33"/>
      <c r="G89" s="28"/>
      <c r="H89" s="28"/>
      <c r="I89" s="28"/>
      <c r="J89" s="30"/>
      <c r="K89" s="30"/>
    </row>
    <row r="90" spans="1:11" x14ac:dyDescent="0.25">
      <c r="A90" s="35"/>
      <c r="B90" s="26"/>
      <c r="C90" s="32"/>
      <c r="D90" s="32"/>
      <c r="E90" s="32"/>
      <c r="F90" s="32"/>
      <c r="G90" s="26"/>
      <c r="H90" s="26"/>
      <c r="I90" s="26"/>
      <c r="J90" s="29"/>
      <c r="K90" s="29"/>
    </row>
    <row r="91" spans="1:11" x14ac:dyDescent="0.25">
      <c r="A91" s="34"/>
      <c r="B91" s="28"/>
      <c r="C91" s="33"/>
      <c r="D91" s="33"/>
      <c r="E91" s="33"/>
      <c r="F91" s="33"/>
      <c r="G91" s="28"/>
      <c r="H91" s="28"/>
      <c r="I91" s="28"/>
      <c r="J91" s="30"/>
      <c r="K91" s="30"/>
    </row>
    <row r="92" spans="1:11" x14ac:dyDescent="0.25">
      <c r="A92" s="35"/>
      <c r="B92" s="26"/>
      <c r="C92" s="32"/>
      <c r="D92" s="32"/>
      <c r="E92" s="32"/>
      <c r="F92" s="32"/>
      <c r="G92" s="26"/>
      <c r="H92" s="26"/>
      <c r="I92" s="26"/>
      <c r="J92" s="29"/>
      <c r="K92" s="29"/>
    </row>
    <row r="93" spans="1:11" x14ac:dyDescent="0.25">
      <c r="A93" s="34"/>
      <c r="B93" s="28"/>
      <c r="C93" s="33"/>
      <c r="D93" s="33"/>
      <c r="E93" s="33"/>
      <c r="F93" s="33"/>
      <c r="G93" s="28"/>
      <c r="H93" s="28"/>
      <c r="I93" s="28"/>
      <c r="J93" s="30"/>
      <c r="K93" s="30"/>
    </row>
    <row r="94" spans="1:11" x14ac:dyDescent="0.25">
      <c r="A94" s="35"/>
      <c r="B94" s="26"/>
      <c r="C94" s="32"/>
      <c r="D94" s="32"/>
      <c r="E94" s="32"/>
      <c r="F94" s="32"/>
      <c r="G94" s="26"/>
      <c r="H94" s="26"/>
      <c r="I94" s="26"/>
      <c r="J94" s="29"/>
      <c r="K94" s="29"/>
    </row>
    <row r="95" spans="1:11" x14ac:dyDescent="0.25">
      <c r="A95" s="34"/>
      <c r="B95" s="28"/>
      <c r="C95" s="33"/>
      <c r="D95" s="33"/>
      <c r="E95" s="33"/>
      <c r="F95" s="33"/>
      <c r="G95" s="28"/>
      <c r="H95" s="28"/>
      <c r="I95" s="28"/>
      <c r="J95" s="30"/>
      <c r="K95" s="30"/>
    </row>
    <row r="96" spans="1:11" x14ac:dyDescent="0.25">
      <c r="A96" s="35"/>
      <c r="B96" s="26"/>
      <c r="C96" s="32"/>
      <c r="D96" s="32"/>
      <c r="E96" s="32"/>
      <c r="F96" s="32"/>
      <c r="G96" s="26"/>
      <c r="H96" s="26"/>
      <c r="I96" s="26"/>
      <c r="J96" s="29"/>
      <c r="K96" s="29"/>
    </row>
    <row r="97" spans="1:11" x14ac:dyDescent="0.25">
      <c r="A97" s="34"/>
      <c r="B97" s="28"/>
      <c r="C97" s="33"/>
      <c r="D97" s="33"/>
      <c r="E97" s="33"/>
      <c r="F97" s="33"/>
      <c r="G97" s="28"/>
      <c r="H97" s="28"/>
      <c r="I97" s="28"/>
      <c r="J97" s="30"/>
      <c r="K97" s="30"/>
    </row>
    <row r="98" spans="1:11" x14ac:dyDescent="0.25">
      <c r="A98" s="35"/>
      <c r="B98" s="26"/>
      <c r="C98" s="32"/>
      <c r="D98" s="32"/>
      <c r="E98" s="32"/>
      <c r="F98" s="32"/>
      <c r="G98" s="26"/>
      <c r="H98" s="26"/>
      <c r="I98" s="26"/>
      <c r="J98" s="29"/>
      <c r="K98" s="29"/>
    </row>
    <row r="99" spans="1:11" x14ac:dyDescent="0.25">
      <c r="A99" s="34"/>
      <c r="B99" s="28"/>
      <c r="C99" s="33"/>
      <c r="D99" s="33"/>
      <c r="E99" s="33"/>
      <c r="F99" s="33"/>
      <c r="G99" s="28"/>
      <c r="H99" s="28"/>
      <c r="I99" s="28"/>
      <c r="J99" s="30"/>
      <c r="K99" s="30"/>
    </row>
    <row r="100" spans="1:11" x14ac:dyDescent="0.25">
      <c r="A100" s="35"/>
      <c r="B100" s="26"/>
      <c r="C100" s="32"/>
      <c r="D100" s="32"/>
      <c r="E100" s="32"/>
      <c r="F100" s="32"/>
      <c r="G100" s="26"/>
      <c r="H100" s="26"/>
      <c r="I100" s="26"/>
      <c r="J100" s="29"/>
      <c r="K100" s="29"/>
    </row>
  </sheetData>
  <dataValidations count="4">
    <dataValidation type="list" allowBlank="1" showInputMessage="1" showErrorMessage="1" sqref="J101:J1048576" xr:uid="{8340506C-AB4E-4E0A-A309-4180B937E1AF}">
      <formula1>"S - Results in Chart, S - US/Ex in Report but Results in Chart, US - Pap Recommended/Discussed/Referred, US - Never Addressed, US - Records Needed, US - No Show/Cancel, US - Screening Recommended/Discussed, US - Pt Declined, Ex - Hysterectomy, Ex - Other"</formula1>
    </dataValidation>
    <dataValidation type="list" allowBlank="1" showInputMessage="1" showErrorMessage="1" sqref="I3:I100 G3:G100" xr:uid="{ED172256-1D5C-4DF3-B6CC-7D136AECD597}">
      <formula1>"Satisfied, Unsatisfied, Excluded"</formula1>
    </dataValidation>
    <dataValidation type="list" allowBlank="1" showInputMessage="1" showErrorMessage="1" sqref="J3:J100" xr:uid="{B7DB02D0-62AA-4769-ABF2-7279D12A77A8}">
      <formula1>"S - Results in Chart, S - US/Ex in Report but Results in Chart, US - Never Addressed, US - Records Needed, US - No Show/Cancel, US - Screening Recommended/Discussed, US - Pt Declined, US - Pap Referral, Ex - Hysterectomy, Ex - Other"</formula1>
    </dataValidation>
    <dataValidation type="list" allowBlank="1" showInputMessage="1" showErrorMessage="1" sqref="H3:H1048576" xr:uid="{C26CB04A-9DA8-4AC7-9B33-CC0AE2399003}">
      <formula1>"Satisfied, Unsatisfied, Excluded, Absent, Needs Data, Manually Satisfied, Due Soon"</formula1>
    </dataValidation>
  </dataValidations>
  <pageMargins left="0.7" right="0.7" top="0.75" bottom="0.75" header="0.3" footer="0.3"/>
  <pageSetup orientation="portrait"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7BAB1-35E4-47B8-8BB3-F94DF19A9222}">
  <dimension ref="A1:G26"/>
  <sheetViews>
    <sheetView zoomScale="90" zoomScaleNormal="90" workbookViewId="0">
      <selection activeCell="C2" sqref="C2"/>
    </sheetView>
  </sheetViews>
  <sheetFormatPr defaultRowHeight="21" x14ac:dyDescent="0.35"/>
  <cols>
    <col min="1" max="1" width="53.5703125" bestFit="1" customWidth="1"/>
    <col min="2" max="2" width="11.85546875" style="7" bestFit="1" customWidth="1"/>
    <col min="3" max="3" width="103.140625" bestFit="1" customWidth="1"/>
    <col min="5" max="5" width="14.140625" bestFit="1" customWidth="1"/>
  </cols>
  <sheetData>
    <row r="1" spans="1:7" s="1" customFormat="1" x14ac:dyDescent="0.25">
      <c r="A1" s="8"/>
      <c r="B1" s="9" t="s">
        <v>51</v>
      </c>
      <c r="C1" s="9" t="s">
        <v>85</v>
      </c>
    </row>
    <row r="2" spans="1:7" x14ac:dyDescent="0.25">
      <c r="A2" s="10" t="s">
        <v>14</v>
      </c>
      <c r="B2" s="39">
        <f>COUNTA(Table1[Patient ID])</f>
        <v>10</v>
      </c>
      <c r="C2" s="41" t="s">
        <v>66</v>
      </c>
    </row>
    <row r="3" spans="1:7" x14ac:dyDescent="0.25">
      <c r="A3" s="45"/>
      <c r="B3" s="11"/>
      <c r="C3" s="42"/>
    </row>
    <row r="4" spans="1:7" x14ac:dyDescent="0.35">
      <c r="A4" s="12" t="s">
        <v>17</v>
      </c>
      <c r="B4" s="39">
        <f>COUNTIF(Table1[Report Status],"Unsatisfied")</f>
        <v>7</v>
      </c>
      <c r="C4" s="41" t="s">
        <v>67</v>
      </c>
    </row>
    <row r="5" spans="1:7" x14ac:dyDescent="0.35">
      <c r="A5" s="13" t="s">
        <v>18</v>
      </c>
      <c r="B5" s="39">
        <f>COUNTIF(Table1[Audit Result],"Unsatisfied")</f>
        <v>6</v>
      </c>
      <c r="C5" s="41" t="s">
        <v>68</v>
      </c>
    </row>
    <row r="6" spans="1:7" x14ac:dyDescent="0.35">
      <c r="A6" s="14" t="s">
        <v>19</v>
      </c>
      <c r="B6" s="39">
        <f>COUNTIF(Table1[Reason],"US - Never Addressed")</f>
        <v>1</v>
      </c>
      <c r="C6" s="41" t="s">
        <v>69</v>
      </c>
    </row>
    <row r="7" spans="1:7" x14ac:dyDescent="0.35">
      <c r="A7" s="15" t="s">
        <v>20</v>
      </c>
      <c r="B7" s="39">
        <f>COUNTIF(Table1[Reason],"US - Screening Recommended/Discussed")</f>
        <v>1</v>
      </c>
      <c r="C7" s="41" t="s">
        <v>70</v>
      </c>
    </row>
    <row r="8" spans="1:7" x14ac:dyDescent="0.35">
      <c r="A8" s="14" t="s">
        <v>23</v>
      </c>
      <c r="B8" s="39">
        <f>COUNTIF(Table1[Reason],"US - Pap Referral")</f>
        <v>1</v>
      </c>
      <c r="C8" s="41" t="s">
        <v>71</v>
      </c>
    </row>
    <row r="9" spans="1:7" x14ac:dyDescent="0.35">
      <c r="A9" s="15" t="s">
        <v>21</v>
      </c>
      <c r="B9" s="39">
        <f>COUNTIF(Table1[Reason],"US - Records Needed")</f>
        <v>1</v>
      </c>
      <c r="C9" s="41" t="s">
        <v>72</v>
      </c>
    </row>
    <row r="10" spans="1:7" x14ac:dyDescent="0.35">
      <c r="A10" s="16" t="s">
        <v>57</v>
      </c>
      <c r="B10" s="39">
        <f>COUNTIF(Table1[Reason],"US - Pt Declined")</f>
        <v>1</v>
      </c>
      <c r="C10" s="41" t="s">
        <v>73</v>
      </c>
    </row>
    <row r="11" spans="1:7" x14ac:dyDescent="0.35">
      <c r="A11" s="15" t="s">
        <v>22</v>
      </c>
      <c r="B11" s="39">
        <f>COUNTIF(Table1[Reason],"US - No Show/Cancel")</f>
        <v>1</v>
      </c>
      <c r="C11" s="41" t="s">
        <v>74</v>
      </c>
    </row>
    <row r="12" spans="1:7" x14ac:dyDescent="0.25">
      <c r="A12" s="17" t="s">
        <v>29</v>
      </c>
      <c r="B12" s="39">
        <f>COUNTIFS(Table1[Report Status],"Satisfied",Table1[Audit Result],"Unsatisfied")</f>
        <v>0</v>
      </c>
      <c r="C12" s="41" t="s">
        <v>75</v>
      </c>
    </row>
    <row r="13" spans="1:7" x14ac:dyDescent="0.25">
      <c r="A13" s="45"/>
      <c r="B13" s="11"/>
      <c r="C13" s="42"/>
    </row>
    <row r="14" spans="1:7" x14ac:dyDescent="0.35">
      <c r="A14" s="12" t="s">
        <v>15</v>
      </c>
      <c r="B14" s="39">
        <f>COUNTIF(Table1[Report Status],"Satisfied")</f>
        <v>1</v>
      </c>
      <c r="C14" s="41" t="s">
        <v>76</v>
      </c>
    </row>
    <row r="15" spans="1:7" x14ac:dyDescent="0.35">
      <c r="A15" s="13" t="s">
        <v>16</v>
      </c>
      <c r="B15" s="39">
        <f>COUNTIF(Table1[Audit Result],"Satisfied")</f>
        <v>3</v>
      </c>
      <c r="C15" s="41" t="s">
        <v>77</v>
      </c>
    </row>
    <row r="16" spans="1:7" x14ac:dyDescent="0.35">
      <c r="A16" s="18" t="s">
        <v>28</v>
      </c>
      <c r="B16" s="39">
        <f>COUNTIFS(Table1[Report Status],"Satisfied",Table1[Audit Result],"Satisfied")</f>
        <v>1</v>
      </c>
      <c r="C16" s="41" t="s">
        <v>78</v>
      </c>
    </row>
    <row r="17" spans="1:3" x14ac:dyDescent="0.35">
      <c r="A17" s="15" t="s">
        <v>26</v>
      </c>
      <c r="B17" s="39">
        <f>COUNTIFS(Table1[Report Status],"Unsatisfied",Table1[Audit Result],"Satisfied")</f>
        <v>1</v>
      </c>
      <c r="C17" s="41" t="s">
        <v>79</v>
      </c>
    </row>
    <row r="18" spans="1:3" x14ac:dyDescent="0.35">
      <c r="A18" s="16" t="s">
        <v>27</v>
      </c>
      <c r="B18" s="39">
        <f>COUNTIFS(Table1[Report Status],"Excluded",Table1[Audit Result],"Satisfied")</f>
        <v>1</v>
      </c>
      <c r="C18" s="41" t="s">
        <v>80</v>
      </c>
    </row>
    <row r="19" spans="1:3" x14ac:dyDescent="0.35">
      <c r="A19" s="46"/>
      <c r="B19" s="38"/>
      <c r="C19" s="43"/>
    </row>
    <row r="20" spans="1:3" x14ac:dyDescent="0.35">
      <c r="A20" s="19" t="s">
        <v>24</v>
      </c>
      <c r="B20" s="39">
        <f>COUNTIF(Table1[Report Status],"Excluded")</f>
        <v>2</v>
      </c>
      <c r="C20" s="41" t="s">
        <v>81</v>
      </c>
    </row>
    <row r="21" spans="1:3" x14ac:dyDescent="0.35">
      <c r="A21" s="20" t="s">
        <v>25</v>
      </c>
      <c r="B21" s="39">
        <f>COUNTIF(Table1[Audit Result],"Excluded")</f>
        <v>1</v>
      </c>
      <c r="C21" s="41" t="s">
        <v>82</v>
      </c>
    </row>
    <row r="22" spans="1:3" x14ac:dyDescent="0.35">
      <c r="A22" s="16" t="s">
        <v>30</v>
      </c>
      <c r="B22" s="39">
        <f>COUNTIF(Table1[Reason],"Ex - Hysterectomy")</f>
        <v>1</v>
      </c>
      <c r="C22" s="41" t="s">
        <v>83</v>
      </c>
    </row>
    <row r="23" spans="1:3" x14ac:dyDescent="0.35">
      <c r="A23" s="15" t="s">
        <v>31</v>
      </c>
      <c r="B23" s="39">
        <f>COUNTIF(Table1[Reason],"Ex - Other")</f>
        <v>0</v>
      </c>
      <c r="C23" s="41" t="s">
        <v>84</v>
      </c>
    </row>
    <row r="24" spans="1:3" x14ac:dyDescent="0.35">
      <c r="A24" s="46"/>
      <c r="B24" s="38"/>
      <c r="C24" s="43"/>
    </row>
    <row r="25" spans="1:3" x14ac:dyDescent="0.35">
      <c r="A25" s="12" t="s">
        <v>44</v>
      </c>
      <c r="B25" s="40">
        <f>B14/((B4+B14+B20)-B20)</f>
        <v>0.125</v>
      </c>
      <c r="C25" s="44" t="s">
        <v>122</v>
      </c>
    </row>
    <row r="26" spans="1:3" x14ac:dyDescent="0.35">
      <c r="A26" s="13" t="s">
        <v>45</v>
      </c>
      <c r="B26" s="40">
        <f>B15/((B5+B15+B21)-B21)</f>
        <v>0.33333333333333331</v>
      </c>
      <c r="C26" s="44" t="s">
        <v>121</v>
      </c>
    </row>
  </sheetData>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6E144-D88D-4436-A3DA-677EFF5E678A}">
  <dimension ref="A1:P30"/>
  <sheetViews>
    <sheetView workbookViewId="0">
      <selection activeCell="G8" sqref="G8"/>
    </sheetView>
  </sheetViews>
  <sheetFormatPr defaultRowHeight="15" x14ac:dyDescent="0.25"/>
  <cols>
    <col min="1" max="11" width="15.7109375" style="2" customWidth="1"/>
    <col min="12" max="12" width="9.140625" style="2"/>
    <col min="13" max="13" width="11" style="2" bestFit="1" customWidth="1"/>
    <col min="14" max="16384" width="9.140625" style="2"/>
  </cols>
  <sheetData>
    <row r="1" spans="1:16" ht="63" x14ac:dyDescent="0.25">
      <c r="A1" s="5" t="s">
        <v>38</v>
      </c>
      <c r="B1" s="5" t="s">
        <v>39</v>
      </c>
      <c r="C1" s="5" t="s">
        <v>40</v>
      </c>
      <c r="D1" s="5" t="s">
        <v>41</v>
      </c>
      <c r="E1" s="5" t="s">
        <v>42</v>
      </c>
      <c r="F1" s="5" t="s">
        <v>43</v>
      </c>
      <c r="G1" s="5" t="s">
        <v>29</v>
      </c>
      <c r="H1" s="5" t="s">
        <v>26</v>
      </c>
      <c r="I1" s="5" t="s">
        <v>27</v>
      </c>
      <c r="J1" s="6" t="s">
        <v>32</v>
      </c>
      <c r="K1" s="6" t="s">
        <v>33</v>
      </c>
    </row>
    <row r="2" spans="1:16" x14ac:dyDescent="0.25">
      <c r="A2" s="2" cm="1">
        <f t="array" ref="A2">_xlfn._xlws.FILTER(Table1[Patient ID],Table1[Reason]=A1,"")</f>
        <v>678910</v>
      </c>
      <c r="B2" s="2" cm="1">
        <f t="array" ref="B2">_xlfn._xlws.FILTER(Table1[Patient ID],Table1[Reason]=B1,"")</f>
        <v>465542</v>
      </c>
      <c r="C2" s="2" cm="1">
        <f t="array" ref="C2">_xlfn._xlws.FILTER(Table1[Patient ID],Table1[Reason]=C1,"")</f>
        <v>214578</v>
      </c>
      <c r="D2" s="2" cm="1">
        <f t="array" ref="D2">_xlfn._xlws.FILTER(Table1[Patient ID],Table1[Reason]=D1,"")</f>
        <v>123456</v>
      </c>
      <c r="E2" s="2" cm="1">
        <f t="array" ref="E2">_xlfn._xlws.FILTER(Table1[Patient ID],Table1[Reason]=E1,"")</f>
        <v>895623</v>
      </c>
      <c r="F2" s="2" cm="1">
        <f t="array" ref="F2">_xlfn._xlws.FILTER(Table1[Patient ID],Table1[Reason]=F1,"")</f>
        <v>326587</v>
      </c>
      <c r="G2" s="2" t="str" cm="1">
        <f t="array" ref="G2">_xlfn._xlws.FILTER(Table1[Patient ID],(Table1[Report Status]=M10)*(Table1[Audit Result]=M11),"")</f>
        <v/>
      </c>
      <c r="H2" s="2" cm="1">
        <f t="array" ref="H2">_xlfn._xlws.FILTER(Table1[Patient ID],(Table1[Report Status]=M11)*(Table1[Audit Result]=M10),"")</f>
        <v>451278</v>
      </c>
      <c r="I2" s="2" cm="1">
        <f t="array" ref="I2">_xlfn._xlws.FILTER(Table1[Patient ID],(Table1[Report Status]=M12)*(Table1[Audit Result]=M10),"")</f>
        <v>564515</v>
      </c>
      <c r="J2" s="2" cm="1">
        <f t="array" ref="J2">_xlfn._xlws.FILTER(Table1[Patient ID], Table1[Athena UDS QM]=M7,"")</f>
        <v>910112</v>
      </c>
      <c r="K2" s="54" cm="1">
        <f t="array" ref="K2:K3">_xlfn._xlws.FILTER(Table1[Patient ID],Table1[Athena UDS QM]=K1,"")</f>
        <v>123456</v>
      </c>
      <c r="L2" s="54"/>
      <c r="M2" s="54"/>
      <c r="N2" s="54"/>
      <c r="O2" s="54"/>
      <c r="P2" s="54"/>
    </row>
    <row r="3" spans="1:16" x14ac:dyDescent="0.25">
      <c r="K3" s="54">
        <v>451278</v>
      </c>
      <c r="L3" s="54"/>
      <c r="M3" s="54"/>
      <c r="N3" s="54"/>
      <c r="O3" s="54"/>
      <c r="P3" s="54"/>
    </row>
    <row r="4" spans="1:16" x14ac:dyDescent="0.25">
      <c r="K4" s="54"/>
      <c r="L4" s="54"/>
      <c r="M4" s="54"/>
      <c r="N4" s="54"/>
      <c r="O4" s="54"/>
      <c r="P4" s="54"/>
    </row>
    <row r="5" spans="1:16" x14ac:dyDescent="0.25">
      <c r="K5" s="54"/>
      <c r="L5" s="54"/>
      <c r="M5" s="54"/>
      <c r="N5" s="54"/>
      <c r="O5" s="54"/>
      <c r="P5" s="54"/>
    </row>
    <row r="6" spans="1:16" x14ac:dyDescent="0.25">
      <c r="K6" s="54"/>
      <c r="L6" s="54"/>
      <c r="M6" s="54"/>
      <c r="N6" s="54"/>
      <c r="O6" s="54"/>
      <c r="P6" s="54"/>
    </row>
    <row r="7" spans="1:16" x14ac:dyDescent="0.25">
      <c r="K7" s="54"/>
      <c r="L7" s="54"/>
      <c r="M7" s="55" t="s">
        <v>37</v>
      </c>
      <c r="N7" s="54"/>
      <c r="O7" s="54"/>
      <c r="P7" s="54"/>
    </row>
    <row r="8" spans="1:16" x14ac:dyDescent="0.25">
      <c r="K8" s="54"/>
      <c r="L8" s="54"/>
      <c r="M8" s="54"/>
      <c r="N8" s="54"/>
      <c r="O8" s="54"/>
      <c r="P8" s="54"/>
    </row>
    <row r="9" spans="1:16" x14ac:dyDescent="0.25">
      <c r="K9" s="54"/>
      <c r="L9" s="54"/>
      <c r="N9" s="54"/>
      <c r="O9" s="54"/>
      <c r="P9" s="54"/>
    </row>
    <row r="10" spans="1:16" x14ac:dyDescent="0.25">
      <c r="K10" s="54"/>
      <c r="L10" s="54"/>
      <c r="M10" s="55" t="s">
        <v>34</v>
      </c>
      <c r="N10" s="54"/>
      <c r="O10" s="54"/>
      <c r="P10" s="54"/>
    </row>
    <row r="11" spans="1:16" x14ac:dyDescent="0.25">
      <c r="K11" s="54"/>
      <c r="L11" s="54"/>
      <c r="M11" s="55" t="s">
        <v>36</v>
      </c>
      <c r="N11" s="54"/>
      <c r="O11" s="54"/>
      <c r="P11" s="54"/>
    </row>
    <row r="12" spans="1:16" x14ac:dyDescent="0.25">
      <c r="K12" s="54"/>
      <c r="L12" s="54"/>
      <c r="M12" s="55" t="s">
        <v>35</v>
      </c>
      <c r="N12" s="54"/>
      <c r="O12" s="54"/>
      <c r="P12" s="54"/>
    </row>
    <row r="13" spans="1:16" x14ac:dyDescent="0.25">
      <c r="K13" s="54"/>
      <c r="L13" s="54"/>
      <c r="M13" s="54"/>
      <c r="N13" s="54"/>
      <c r="O13" s="54"/>
      <c r="P13" s="54"/>
    </row>
    <row r="14" spans="1:16" x14ac:dyDescent="0.25">
      <c r="K14" s="54"/>
      <c r="L14" s="54"/>
      <c r="M14" s="54"/>
      <c r="N14" s="54"/>
      <c r="O14" s="54"/>
      <c r="P14" s="54"/>
    </row>
    <row r="15" spans="1:16" x14ac:dyDescent="0.25">
      <c r="K15" s="54"/>
      <c r="L15" s="54"/>
      <c r="M15" s="54"/>
      <c r="N15" s="54"/>
      <c r="O15" s="54"/>
      <c r="P15" s="54"/>
    </row>
    <row r="16" spans="1:16" x14ac:dyDescent="0.25">
      <c r="K16" s="54"/>
      <c r="L16" s="54"/>
      <c r="M16" s="54"/>
      <c r="N16" s="54"/>
      <c r="O16" s="54"/>
      <c r="P16" s="54"/>
    </row>
    <row r="17" spans="11:16" x14ac:dyDescent="0.25">
      <c r="K17" s="54"/>
      <c r="L17" s="54"/>
      <c r="M17" s="54"/>
      <c r="N17" s="54"/>
      <c r="O17" s="54"/>
      <c r="P17" s="54"/>
    </row>
    <row r="18" spans="11:16" x14ac:dyDescent="0.25">
      <c r="K18" s="54"/>
      <c r="L18" s="54"/>
      <c r="M18" s="54"/>
      <c r="N18" s="54"/>
      <c r="O18" s="54"/>
      <c r="P18" s="54"/>
    </row>
    <row r="19" spans="11:16" x14ac:dyDescent="0.25">
      <c r="K19" s="54"/>
      <c r="L19" s="54"/>
      <c r="M19" s="54"/>
      <c r="N19" s="54"/>
      <c r="O19" s="54"/>
      <c r="P19" s="54"/>
    </row>
    <row r="20" spans="11:16" x14ac:dyDescent="0.25">
      <c r="K20" s="54"/>
      <c r="L20" s="54"/>
      <c r="M20" s="54"/>
      <c r="N20" s="54"/>
      <c r="O20" s="54"/>
      <c r="P20" s="54"/>
    </row>
    <row r="21" spans="11:16" x14ac:dyDescent="0.25">
      <c r="K21" s="54"/>
      <c r="L21" s="54"/>
      <c r="M21" s="54"/>
      <c r="N21" s="54"/>
      <c r="O21" s="54"/>
      <c r="P21" s="54"/>
    </row>
    <row r="22" spans="11:16" x14ac:dyDescent="0.25">
      <c r="K22" s="54"/>
      <c r="L22" s="54"/>
      <c r="M22" s="54"/>
      <c r="N22" s="54"/>
      <c r="O22" s="54"/>
      <c r="P22" s="54"/>
    </row>
    <row r="23" spans="11:16" x14ac:dyDescent="0.25">
      <c r="K23" s="54"/>
      <c r="L23" s="54"/>
      <c r="M23" s="54"/>
      <c r="N23" s="54"/>
      <c r="O23" s="54"/>
      <c r="P23" s="54"/>
    </row>
    <row r="24" spans="11:16" x14ac:dyDescent="0.25">
      <c r="K24" s="54"/>
      <c r="L24" s="54"/>
      <c r="M24" s="54"/>
      <c r="N24" s="54"/>
      <c r="O24" s="54"/>
      <c r="P24" s="54"/>
    </row>
    <row r="25" spans="11:16" x14ac:dyDescent="0.25">
      <c r="K25" s="54"/>
      <c r="L25" s="54"/>
      <c r="M25" s="54"/>
      <c r="N25" s="54"/>
      <c r="O25" s="54"/>
      <c r="P25" s="54"/>
    </row>
    <row r="26" spans="11:16" x14ac:dyDescent="0.25">
      <c r="K26" s="54"/>
      <c r="L26" s="54"/>
      <c r="M26" s="54"/>
      <c r="N26" s="54"/>
      <c r="O26" s="54"/>
      <c r="P26" s="54"/>
    </row>
    <row r="27" spans="11:16" x14ac:dyDescent="0.25">
      <c r="K27" s="54"/>
      <c r="L27" s="54"/>
      <c r="M27" s="54"/>
      <c r="N27" s="54"/>
      <c r="O27" s="54"/>
      <c r="P27" s="54"/>
    </row>
    <row r="28" spans="11:16" x14ac:dyDescent="0.25">
      <c r="K28" s="54"/>
      <c r="L28" s="54"/>
      <c r="M28" s="54"/>
      <c r="N28" s="54"/>
      <c r="O28" s="54"/>
      <c r="P28" s="54"/>
    </row>
    <row r="29" spans="11:16" x14ac:dyDescent="0.25">
      <c r="K29" s="54"/>
      <c r="L29" s="54"/>
      <c r="M29" s="54"/>
      <c r="N29" s="54"/>
      <c r="O29" s="54"/>
      <c r="P29" s="54"/>
    </row>
    <row r="30" spans="11:16" x14ac:dyDescent="0.25">
      <c r="K30" s="54"/>
    </row>
  </sheetData>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88D9D-5932-4C62-80FE-FEF4C2BC48D6}">
  <dimension ref="A1:P30"/>
  <sheetViews>
    <sheetView workbookViewId="0">
      <selection activeCell="C16" sqref="C16"/>
    </sheetView>
  </sheetViews>
  <sheetFormatPr defaultRowHeight="15" x14ac:dyDescent="0.25"/>
  <cols>
    <col min="1" max="11" width="25.7109375" style="2" customWidth="1"/>
    <col min="12" max="12" width="9.140625" style="2"/>
    <col min="13" max="13" width="11" style="2" bestFit="1" customWidth="1"/>
    <col min="14" max="16384" width="9.140625" style="2"/>
  </cols>
  <sheetData>
    <row r="1" spans="1:16" ht="47.25" x14ac:dyDescent="0.25">
      <c r="A1" s="5" t="s">
        <v>38</v>
      </c>
      <c r="B1" s="5" t="s">
        <v>39</v>
      </c>
      <c r="C1" s="5" t="s">
        <v>40</v>
      </c>
      <c r="D1" s="5" t="s">
        <v>41</v>
      </c>
      <c r="E1" s="5" t="s">
        <v>42</v>
      </c>
      <c r="F1" s="5" t="s">
        <v>43</v>
      </c>
      <c r="G1" s="5" t="s">
        <v>29</v>
      </c>
      <c r="H1" s="5" t="s">
        <v>26</v>
      </c>
      <c r="I1" s="5" t="s">
        <v>27</v>
      </c>
      <c r="J1" s="6" t="s">
        <v>32</v>
      </c>
      <c r="K1" s="6" t="s">
        <v>33</v>
      </c>
    </row>
    <row r="2" spans="1:16" s="57" customFormat="1" ht="63" customHeight="1" x14ac:dyDescent="0.25">
      <c r="A2" s="47" t="s">
        <v>86</v>
      </c>
      <c r="B2" s="47" t="s">
        <v>87</v>
      </c>
      <c r="C2" s="47" t="s">
        <v>88</v>
      </c>
      <c r="D2" s="47" t="s">
        <v>89</v>
      </c>
      <c r="E2" s="47" t="s">
        <v>90</v>
      </c>
      <c r="F2" s="47" t="s">
        <v>91</v>
      </c>
      <c r="G2" s="47" t="s">
        <v>92</v>
      </c>
      <c r="H2" s="47" t="s">
        <v>93</v>
      </c>
      <c r="I2" s="47" t="s">
        <v>94</v>
      </c>
      <c r="J2" s="47" t="s">
        <v>95</v>
      </c>
      <c r="K2" s="48" t="s">
        <v>96</v>
      </c>
      <c r="L2" s="56"/>
      <c r="M2" s="56"/>
      <c r="N2" s="56"/>
      <c r="O2" s="56"/>
      <c r="P2" s="56"/>
    </row>
    <row r="3" spans="1:16" x14ac:dyDescent="0.25">
      <c r="K3" s="54"/>
      <c r="L3" s="54"/>
      <c r="M3" s="54"/>
      <c r="N3" s="54"/>
      <c r="O3" s="54"/>
      <c r="P3" s="54"/>
    </row>
    <row r="4" spans="1:16" x14ac:dyDescent="0.25">
      <c r="K4" s="54"/>
      <c r="L4" s="54"/>
      <c r="M4" s="54"/>
      <c r="N4" s="54"/>
      <c r="O4" s="54"/>
      <c r="P4" s="54"/>
    </row>
    <row r="5" spans="1:16" x14ac:dyDescent="0.25">
      <c r="K5" s="54"/>
      <c r="L5" s="54"/>
      <c r="M5" s="54"/>
      <c r="N5" s="54"/>
      <c r="O5" s="54"/>
      <c r="P5" s="54"/>
    </row>
    <row r="6" spans="1:16" x14ac:dyDescent="0.25">
      <c r="K6" s="54"/>
      <c r="L6" s="54"/>
      <c r="M6" s="54"/>
      <c r="N6" s="54"/>
      <c r="O6" s="54"/>
      <c r="P6" s="54"/>
    </row>
    <row r="7" spans="1:16" x14ac:dyDescent="0.25">
      <c r="K7" s="54"/>
      <c r="L7" s="54"/>
      <c r="M7" s="54"/>
      <c r="N7" s="54"/>
      <c r="O7" s="54"/>
      <c r="P7" s="54"/>
    </row>
    <row r="8" spans="1:16" x14ac:dyDescent="0.25">
      <c r="K8" s="54"/>
      <c r="L8" s="54"/>
      <c r="M8" s="54"/>
      <c r="N8" s="54"/>
      <c r="O8" s="54"/>
      <c r="P8" s="54"/>
    </row>
    <row r="9" spans="1:16" x14ac:dyDescent="0.25">
      <c r="K9" s="54"/>
      <c r="L9" s="54"/>
      <c r="M9" s="54" t="s">
        <v>37</v>
      </c>
      <c r="N9" s="54"/>
      <c r="O9" s="54"/>
      <c r="P9" s="54"/>
    </row>
    <row r="10" spans="1:16" x14ac:dyDescent="0.25">
      <c r="K10" s="54"/>
      <c r="L10" s="54"/>
      <c r="M10" s="54" t="s">
        <v>34</v>
      </c>
      <c r="N10" s="54"/>
      <c r="O10" s="54"/>
      <c r="P10" s="54"/>
    </row>
    <row r="11" spans="1:16" x14ac:dyDescent="0.25">
      <c r="K11" s="54"/>
      <c r="L11" s="54"/>
      <c r="M11" s="54" t="s">
        <v>36</v>
      </c>
      <c r="N11" s="54"/>
      <c r="O11" s="54"/>
      <c r="P11" s="54"/>
    </row>
    <row r="12" spans="1:16" x14ac:dyDescent="0.25">
      <c r="K12" s="54"/>
      <c r="L12" s="54"/>
      <c r="M12" s="54" t="s">
        <v>35</v>
      </c>
      <c r="N12" s="54"/>
      <c r="O12" s="54"/>
      <c r="P12" s="54"/>
    </row>
    <row r="13" spans="1:16" x14ac:dyDescent="0.25">
      <c r="K13" s="54"/>
      <c r="L13" s="54"/>
      <c r="M13" s="54"/>
      <c r="N13" s="54"/>
      <c r="O13" s="54"/>
      <c r="P13" s="54"/>
    </row>
    <row r="14" spans="1:16" x14ac:dyDescent="0.25">
      <c r="K14" s="54"/>
      <c r="L14" s="54"/>
      <c r="M14" s="54"/>
      <c r="N14" s="54"/>
      <c r="O14" s="54"/>
      <c r="P14" s="54"/>
    </row>
    <row r="15" spans="1:16" x14ac:dyDescent="0.25">
      <c r="K15" s="54"/>
      <c r="L15" s="54"/>
      <c r="M15" s="54"/>
      <c r="N15" s="54"/>
      <c r="O15" s="54"/>
      <c r="P15" s="54"/>
    </row>
    <row r="16" spans="1:16" x14ac:dyDescent="0.25">
      <c r="K16" s="54"/>
      <c r="L16" s="54"/>
      <c r="M16" s="54"/>
      <c r="N16" s="54"/>
      <c r="O16" s="54"/>
      <c r="P16" s="54"/>
    </row>
    <row r="17" spans="11:16" x14ac:dyDescent="0.25">
      <c r="K17" s="54"/>
      <c r="L17" s="54"/>
      <c r="M17" s="54"/>
      <c r="N17" s="54"/>
      <c r="O17" s="54"/>
      <c r="P17" s="54"/>
    </row>
    <row r="18" spans="11:16" x14ac:dyDescent="0.25">
      <c r="K18" s="54"/>
      <c r="L18" s="54"/>
      <c r="M18" s="54"/>
      <c r="N18" s="54"/>
      <c r="O18" s="54"/>
      <c r="P18" s="54"/>
    </row>
    <row r="19" spans="11:16" x14ac:dyDescent="0.25">
      <c r="K19" s="54"/>
      <c r="L19" s="54"/>
      <c r="M19" s="54"/>
      <c r="N19" s="54"/>
      <c r="O19" s="54"/>
      <c r="P19" s="54"/>
    </row>
    <row r="20" spans="11:16" x14ac:dyDescent="0.25">
      <c r="K20" s="54"/>
      <c r="L20" s="54"/>
      <c r="M20" s="54"/>
      <c r="N20" s="54"/>
      <c r="O20" s="54"/>
      <c r="P20" s="54"/>
    </row>
    <row r="21" spans="11:16" x14ac:dyDescent="0.25">
      <c r="K21" s="54"/>
      <c r="L21" s="54"/>
      <c r="M21" s="54"/>
      <c r="N21" s="54"/>
      <c r="O21" s="54"/>
      <c r="P21" s="54"/>
    </row>
    <row r="22" spans="11:16" x14ac:dyDescent="0.25">
      <c r="K22" s="54"/>
      <c r="L22" s="54"/>
      <c r="M22" s="54"/>
      <c r="N22" s="54"/>
      <c r="O22" s="54"/>
      <c r="P22" s="54"/>
    </row>
    <row r="23" spans="11:16" x14ac:dyDescent="0.25">
      <c r="K23" s="54"/>
      <c r="L23" s="54"/>
      <c r="M23" s="54"/>
      <c r="N23" s="54"/>
      <c r="O23" s="54"/>
      <c r="P23" s="54"/>
    </row>
    <row r="24" spans="11:16" x14ac:dyDescent="0.25">
      <c r="K24" s="54"/>
      <c r="L24" s="54"/>
      <c r="M24" s="54"/>
      <c r="N24" s="54"/>
      <c r="O24" s="54"/>
      <c r="P24" s="54"/>
    </row>
    <row r="25" spans="11:16" x14ac:dyDescent="0.25">
      <c r="K25" s="54"/>
      <c r="L25" s="54"/>
      <c r="M25" s="54"/>
      <c r="N25" s="54"/>
      <c r="O25" s="54"/>
      <c r="P25" s="54"/>
    </row>
    <row r="26" spans="11:16" x14ac:dyDescent="0.25">
      <c r="K26" s="54"/>
      <c r="L26" s="54"/>
      <c r="M26" s="54"/>
      <c r="N26" s="54"/>
      <c r="O26" s="54"/>
      <c r="P26" s="54"/>
    </row>
    <row r="27" spans="11:16" x14ac:dyDescent="0.25">
      <c r="K27" s="54"/>
      <c r="L27" s="54"/>
      <c r="M27" s="54"/>
      <c r="N27" s="54"/>
      <c r="O27" s="54"/>
      <c r="P27" s="54"/>
    </row>
    <row r="28" spans="11:16" x14ac:dyDescent="0.25">
      <c r="K28" s="54"/>
      <c r="L28" s="54"/>
      <c r="M28" s="54"/>
      <c r="N28" s="54"/>
      <c r="O28" s="54"/>
      <c r="P28" s="54"/>
    </row>
    <row r="29" spans="11:16" x14ac:dyDescent="0.25">
      <c r="K29" s="54"/>
      <c r="L29" s="54"/>
      <c r="M29" s="54"/>
      <c r="N29" s="54"/>
      <c r="O29" s="54"/>
      <c r="P29" s="54"/>
    </row>
    <row r="30" spans="11:16" x14ac:dyDescent="0.25">
      <c r="K30" s="54"/>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Clinic Initial Report Example</vt:lpstr>
      <vt:lpstr>Audit Table - Cervical Cancer</vt:lpstr>
      <vt:lpstr>Audit Results - Report Template</vt:lpstr>
      <vt:lpstr>MRN IDs for Follow Up</vt:lpstr>
      <vt:lpstr>Formulas for MRN IDs Sheet</vt:lpstr>
    </vt:vector>
  </TitlesOfParts>
  <Company>Alabama Department of Public Health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Phillips, Shannon</dc:creator>
  <cp:lastModifiedBy>Phillips, Shannon</cp:lastModifiedBy>
  <dcterms:created xsi:type="dcterms:W3CDTF">2026-04-10T17:46:59Z</dcterms:created>
  <dcterms:modified xsi:type="dcterms:W3CDTF">2026-07-15T20:45:20Z</dcterms:modified>
</cp:coreProperties>
</file>