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defaultThemeVersion="124226"/>
  <mc:AlternateContent xmlns:mc="http://schemas.openxmlformats.org/markup-compatibility/2006">
    <mc:Choice Requires="x15">
      <x15ac:absPath xmlns:x15ac="http://schemas.microsoft.com/office/spreadsheetml/2010/11/ac" url="https://chronicdisease-my.sharepoint.com/personal/cdoxie_chronicdisease_org/Documents/Desktop/"/>
    </mc:Choice>
  </mc:AlternateContent>
  <xr:revisionPtr revIDLastSave="0" documentId="8_{03EAB484-7ACD-4434-AE94-BF438EDF1EE5}" xr6:coauthVersionLast="45" xr6:coauthVersionMax="45" xr10:uidLastSave="{00000000-0000-0000-0000-000000000000}"/>
  <bookViews>
    <workbookView xWindow="-28920" yWindow="-120" windowWidth="29040" windowHeight="15840" xr2:uid="{00000000-000D-0000-FFFF-FFFF00000000}"/>
  </bookViews>
  <sheets>
    <sheet name="ITEMIZED BUDGET Detail" sheetId="1" r:id="rId1"/>
    <sheet name="Data" sheetId="6" state="hidden" r:id="rId2"/>
    <sheet name="Contract Justifications" sheetId="7" r:id="rId3"/>
  </sheets>
  <definedNames>
    <definedName name="OLE_LINK1" localSheetId="0">#REF!</definedName>
    <definedName name="OLE_LINK2" localSheetId="0">'ITEMIZED BUDGET Detail'!#REF!</definedName>
    <definedName name="_xlnm.Print_Area" localSheetId="2">'Contract Justifications'!$A$1:$M$48</definedName>
    <definedName name="_xlnm.Print_Area" localSheetId="0">'ITEMIZED BUDGET Detail'!$A$1:$G$327</definedName>
    <definedName name="_xlnm.Print_Titles" localSheetId="0">'ITEMIZED BUDGET Detail'!$1:$4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1" l="1"/>
  <c r="D9" i="1"/>
  <c r="D302" i="1" l="1"/>
  <c r="E302" i="1"/>
  <c r="D303" i="1"/>
  <c r="E303" i="1"/>
  <c r="D304" i="1"/>
  <c r="E304" i="1"/>
  <c r="D305" i="1"/>
  <c r="D306" i="1" s="1"/>
  <c r="E305" i="1"/>
  <c r="D301" i="1"/>
  <c r="E301" i="1"/>
  <c r="E306" i="1" l="1"/>
  <c r="F148" i="1"/>
  <c r="F147" i="1"/>
  <c r="F146" i="1"/>
  <c r="F145" i="1"/>
  <c r="F144" i="1"/>
  <c r="F143" i="1"/>
  <c r="F137" i="1"/>
  <c r="F136" i="1"/>
  <c r="F135" i="1"/>
  <c r="F134" i="1"/>
  <c r="F133" i="1"/>
  <c r="F132" i="1"/>
  <c r="F126" i="1"/>
  <c r="F125" i="1"/>
  <c r="F124" i="1"/>
  <c r="F123" i="1"/>
  <c r="F122" i="1"/>
  <c r="F121" i="1"/>
  <c r="F115" i="1"/>
  <c r="F114" i="1"/>
  <c r="F113" i="1"/>
  <c r="F112" i="1"/>
  <c r="F111" i="1"/>
  <c r="F110" i="1"/>
  <c r="F103" i="1"/>
  <c r="F102" i="1"/>
  <c r="F101" i="1"/>
  <c r="F100" i="1"/>
  <c r="F99" i="1"/>
  <c r="F98" i="1"/>
  <c r="F92" i="1"/>
  <c r="F91" i="1"/>
  <c r="F90" i="1"/>
  <c r="F89" i="1"/>
  <c r="F88" i="1"/>
  <c r="F87" i="1"/>
  <c r="F81" i="1"/>
  <c r="F80" i="1"/>
  <c r="F79" i="1"/>
  <c r="F78" i="1"/>
  <c r="F77" i="1"/>
  <c r="F76" i="1"/>
  <c r="F70" i="1"/>
  <c r="F69" i="1"/>
  <c r="F68" i="1"/>
  <c r="F67" i="1"/>
  <c r="F66" i="1"/>
  <c r="F65" i="1"/>
  <c r="F59" i="1"/>
  <c r="F58" i="1"/>
  <c r="F57" i="1"/>
  <c r="F56" i="1"/>
  <c r="F55" i="1"/>
  <c r="F54" i="1"/>
  <c r="D50" i="1"/>
  <c r="C50" i="1"/>
  <c r="F82" i="1" l="1"/>
  <c r="F71" i="1"/>
  <c r="F93" i="1"/>
  <c r="F104" i="1"/>
  <c r="D46" i="1"/>
  <c r="D41" i="1"/>
  <c r="D36" i="1"/>
  <c r="D31" i="1"/>
  <c r="D26" i="1"/>
  <c r="E10" i="1" l="1"/>
  <c r="E11" i="1"/>
  <c r="E12" i="1"/>
  <c r="G22" i="1" l="1"/>
  <c r="A2" i="7" l="1"/>
  <c r="D269" i="1"/>
  <c r="F175" i="1"/>
  <c r="F176" i="1"/>
  <c r="F177" i="1"/>
  <c r="F178" i="1"/>
  <c r="F179" i="1"/>
  <c r="F180" i="1"/>
  <c r="D264" i="1"/>
  <c r="D265" i="1"/>
  <c r="D266" i="1"/>
  <c r="D267" i="1"/>
  <c r="D268" i="1"/>
  <c r="D270" i="1"/>
  <c r="D271" i="1"/>
  <c r="E286" i="1"/>
  <c r="E287" i="1"/>
  <c r="E288" i="1"/>
  <c r="E289" i="1"/>
  <c r="E284" i="1"/>
  <c r="E285" i="1"/>
  <c r="F241" i="1"/>
  <c r="F242" i="1"/>
  <c r="F243" i="1"/>
  <c r="F244" i="1"/>
  <c r="F245" i="1"/>
  <c r="F246" i="1"/>
  <c r="F138" i="1"/>
  <c r="F149" i="1"/>
  <c r="F186" i="1"/>
  <c r="F187" i="1"/>
  <c r="F188" i="1"/>
  <c r="F189" i="1"/>
  <c r="F190" i="1"/>
  <c r="F191" i="1"/>
  <c r="F197" i="1"/>
  <c r="F198" i="1"/>
  <c r="F199" i="1"/>
  <c r="F200" i="1"/>
  <c r="F201" i="1"/>
  <c r="F202" i="1"/>
  <c r="F208" i="1"/>
  <c r="F209" i="1"/>
  <c r="F210" i="1"/>
  <c r="F211" i="1"/>
  <c r="F212" i="1"/>
  <c r="F213" i="1"/>
  <c r="F219" i="1"/>
  <c r="F220" i="1"/>
  <c r="F221" i="1"/>
  <c r="F222" i="1"/>
  <c r="F223" i="1"/>
  <c r="F224" i="1"/>
  <c r="F230" i="1"/>
  <c r="F231" i="1"/>
  <c r="F232" i="1"/>
  <c r="F233" i="1"/>
  <c r="F234" i="1"/>
  <c r="F235" i="1"/>
  <c r="F252" i="1"/>
  <c r="F253" i="1"/>
  <c r="F254" i="1"/>
  <c r="F255" i="1"/>
  <c r="F256" i="1"/>
  <c r="F257" i="1"/>
  <c r="G299" i="1"/>
  <c r="B322" i="1" s="1"/>
  <c r="C322" i="1" s="1"/>
  <c r="D168" i="1"/>
  <c r="D167" i="1"/>
  <c r="D166" i="1"/>
  <c r="D165" i="1"/>
  <c r="D156" i="1"/>
  <c r="D157" i="1"/>
  <c r="D158" i="1"/>
  <c r="D155" i="1"/>
  <c r="D10" i="1"/>
  <c r="D11" i="1"/>
  <c r="D12" i="1"/>
  <c r="F225" i="1" l="1"/>
  <c r="F214" i="1"/>
  <c r="D272" i="1"/>
  <c r="F192" i="1"/>
  <c r="F127" i="1"/>
  <c r="E290" i="1"/>
  <c r="F116" i="1"/>
  <c r="D159" i="1"/>
  <c r="G153" i="1" s="1"/>
  <c r="D169" i="1"/>
  <c r="G163" i="1" s="1"/>
  <c r="F247" i="1"/>
  <c r="F181" i="1"/>
  <c r="F258" i="1"/>
  <c r="F236" i="1"/>
  <c r="F203" i="1"/>
  <c r="F60" i="1"/>
  <c r="G52" i="1" s="1"/>
  <c r="B319" i="1" s="1"/>
  <c r="C319" i="1" s="1"/>
  <c r="G13" i="1"/>
  <c r="G108" i="1" l="1"/>
  <c r="B320" i="1" s="1"/>
  <c r="C320" i="1" s="1"/>
  <c r="G173" i="1"/>
  <c r="B321" i="1" s="1"/>
  <c r="C321" i="1" s="1"/>
  <c r="B19" i="1"/>
  <c r="G17" i="1" s="1"/>
  <c r="B318" i="1" s="1"/>
  <c r="C318" i="1" s="1"/>
  <c r="G6" i="1"/>
  <c r="B317" i="1" s="1"/>
  <c r="B324" i="1" l="1"/>
  <c r="C317" i="1"/>
  <c r="C324" i="1" s="1"/>
  <c r="G312" i="1" s="1"/>
  <c r="G310" i="1"/>
  <c r="G327" i="1" s="1"/>
</calcChain>
</file>

<file path=xl/sharedStrings.xml><?xml version="1.0" encoding="utf-8"?>
<sst xmlns="http://schemas.openxmlformats.org/spreadsheetml/2006/main" count="673" uniqueCount="158">
  <si>
    <t>Amount</t>
  </si>
  <si>
    <t xml:space="preserve"> </t>
  </si>
  <si>
    <t>Total</t>
  </si>
  <si>
    <t>Other-meeting logistics subtotal</t>
  </si>
  <si>
    <t>National Association of Chronic Disease Directors</t>
  </si>
  <si>
    <t># of trips</t>
  </si>
  <si>
    <t>Rate</t>
  </si>
  <si>
    <t>Airfare</t>
  </si>
  <si>
    <t>Staff Travel subtotal</t>
  </si>
  <si>
    <t>Staff Salary and Wages</t>
  </si>
  <si>
    <t xml:space="preserve">Fringe Benefits </t>
  </si>
  <si>
    <t>Consultant Travel subtotal</t>
  </si>
  <si>
    <t>Total FTE</t>
  </si>
  <si>
    <t>Meeting Logistics</t>
  </si>
  <si>
    <t># of days</t>
  </si>
  <si>
    <t>Fee</t>
  </si>
  <si>
    <t>Extended Cost</t>
  </si>
  <si>
    <t xml:space="preserve">Staff   Travel </t>
  </si>
  <si>
    <t>FTE %</t>
  </si>
  <si>
    <t># of People</t>
  </si>
  <si>
    <t>Speaker Travel</t>
  </si>
  <si>
    <t>Fee per hour</t>
  </si>
  <si>
    <t>Speaker Travel subtotal</t>
  </si>
  <si>
    <t>Facilitator Travel subtotal</t>
  </si>
  <si>
    <t>Facilitator Travel</t>
  </si>
  <si>
    <t>Months</t>
  </si>
  <si>
    <r>
      <rPr>
        <b/>
        <sz val="12"/>
        <color theme="1"/>
        <rFont val="Times New Roman"/>
        <family val="1"/>
      </rPr>
      <t>Justifications,</t>
    </r>
    <r>
      <rPr>
        <sz val="12"/>
        <color theme="1"/>
        <rFont val="Times New Roman"/>
        <family val="1"/>
      </rPr>
      <t xml:space="preserve"> include roles and responsiblities and identify how it relates to the program objectives</t>
    </r>
  </si>
  <si>
    <t>Total Fee</t>
  </si>
  <si>
    <t>Contractor/Subcontractor Travel</t>
  </si>
  <si>
    <t>Contractor/Subcontractor Travel subtotal</t>
  </si>
  <si>
    <t>Registration fee</t>
  </si>
  <si>
    <t>Fringe Benefit percentage</t>
  </si>
  <si>
    <t>Salary Amount</t>
  </si>
  <si>
    <t>Rate Basis</t>
  </si>
  <si>
    <t>Current Rate</t>
  </si>
  <si>
    <t>Historical Rate</t>
  </si>
  <si>
    <t>n/a</t>
  </si>
  <si>
    <t>N/A</t>
  </si>
  <si>
    <t>Fringe Benefit Rate:</t>
  </si>
  <si>
    <t>Hourly rate</t>
  </si>
  <si>
    <t xml:space="preserve">Lodging </t>
  </si>
  <si>
    <t xml:space="preserve">Per diem </t>
  </si>
  <si>
    <t xml:space="preserve">Car Rental </t>
  </si>
  <si>
    <t xml:space="preserve">Ground transportation </t>
  </si>
  <si>
    <t>Justification- include name of individual(s), purpose of trip, city/state, date (month/year) if known. MUST RELATE TO Project Activity</t>
  </si>
  <si>
    <t>Justification- include name of individual(s), city/state, date (month/year) if known. MUST RELATE TO Project Activity</t>
  </si>
  <si>
    <t xml:space="preserve">Justification- include Purpose of trip, Name of individual(s) if known, City/state, Date (month/year) if known. </t>
  </si>
  <si>
    <t>Count</t>
  </si>
  <si>
    <t>Contracts/Grants</t>
  </si>
  <si>
    <t>Contract and Grants subtotal</t>
  </si>
  <si>
    <t>Overhead rate</t>
  </si>
  <si>
    <t>Administrative rate:</t>
  </si>
  <si>
    <t>Indirect rate</t>
  </si>
  <si>
    <t>Justification- Include name of individual, name and purpose of meeting, date (month/year) if known, topic/subject</t>
  </si>
  <si>
    <t>Equipment</t>
  </si>
  <si>
    <t># of Units</t>
  </si>
  <si>
    <t>Unit cost</t>
  </si>
  <si>
    <t>Supplies- "Staff General Office Supplies", Software-Licence and Technical support</t>
  </si>
  <si>
    <t>Item Descritpion</t>
  </si>
  <si>
    <t>Total Budget Amount</t>
  </si>
  <si>
    <t>Budget Amount</t>
  </si>
  <si>
    <t xml:space="preserve">Justification- include Purpose of trip, Name of individual(s) if known or group status, City/state, Date (month/year) if known. </t>
  </si>
  <si>
    <t>Member/Affiliated Org. Travel subtotal</t>
  </si>
  <si>
    <t xml:space="preserve">Complete the "Contract Justification" word document" and the "Itemized Budget Template". </t>
  </si>
  <si>
    <t>Justification- Nature of Services to be Rendered, Relevance to the Project, Period of performance, and Organizational Affiliation-if applicable.</t>
  </si>
  <si>
    <t># of nights/days</t>
  </si>
  <si>
    <r>
      <t xml:space="preserve">Justification- </t>
    </r>
    <r>
      <rPr>
        <sz val="12"/>
        <color theme="1"/>
        <rFont val="Times New Roman"/>
        <family val="1"/>
      </rPr>
      <t>Provide justification for the use of each item and relate it to specific program objectives, how it will be used, period of performance/duration. Maintenance or rental fees for equipment should be shown in the "Other” category.</t>
    </r>
  </si>
  <si>
    <r>
      <t xml:space="preserve">Justification- </t>
    </r>
    <r>
      <rPr>
        <sz val="12"/>
        <color theme="1"/>
        <rFont val="Times New Roman"/>
        <family val="1"/>
      </rPr>
      <t>Provide justification for the use of each item and relate it to specific program objectives and how it will be used. Maintenance or rental fees for equipment should be shown in the "Other” category.</t>
    </r>
  </si>
  <si>
    <t># of hours 
(Prep, Execute,Post)</t>
  </si>
  <si>
    <t>Contract Justification</t>
  </si>
  <si>
    <t xml:space="preserve">Name of Contractor: </t>
  </si>
  <si>
    <t xml:space="preserve">Period of Performance:  </t>
  </si>
  <si>
    <t xml:space="preserve">Method of Accountability: </t>
  </si>
  <si>
    <t>Name of Project</t>
  </si>
  <si>
    <t xml:space="preserve">Consultant Travel </t>
  </si>
  <si>
    <t>Member Travel</t>
  </si>
  <si>
    <t xml:space="preserve"> Copying- </t>
  </si>
  <si>
    <t xml:space="preserve">Graphic Design Publication - </t>
  </si>
  <si>
    <t>Shipping and postage-</t>
  </si>
  <si>
    <t xml:space="preserve">Technology Conference Communication- </t>
  </si>
  <si>
    <t xml:space="preserve">Meeting space rental- </t>
  </si>
  <si>
    <t xml:space="preserve"> Meeting Audio Visual Equipment-  </t>
  </si>
  <si>
    <t>Project supplies-</t>
  </si>
  <si>
    <t xml:space="preserve">Conference Technology Support-  </t>
  </si>
  <si>
    <t>Annual/ Budget Amount</t>
  </si>
  <si>
    <t xml:space="preserve">FTE x 12 </t>
  </si>
  <si>
    <t>Annual Budget x FTE%</t>
  </si>
  <si>
    <t>Name and Position Title</t>
  </si>
  <si>
    <t xml:space="preserve">Method of Accountability:  The Chief Executive Officer and Director of Finance and Operations will provide operational and financial oversight monthly and the Program Evaluation staff will review the program evaluation/progress reports. </t>
  </si>
  <si>
    <t>Fee/ Annual Fee</t>
  </si>
  <si>
    <t>Annual Fee /2080 hours</t>
  </si>
  <si>
    <t>FTE x 260</t>
  </si>
  <si>
    <t xml:space="preserve">Budgeted </t>
  </si>
  <si>
    <t>Type Justification</t>
  </si>
  <si>
    <t>Type Consultant Name</t>
  </si>
  <si>
    <t>Type Staff name and job position</t>
  </si>
  <si>
    <t>Type justification</t>
  </si>
  <si>
    <t>Justification- purpose of event, city/state, date (month/year) if known. MUST RELATE TO Project Activity</t>
  </si>
  <si>
    <t>Partner Travel</t>
  </si>
  <si>
    <t>Justification- Include purpose of the item and how it relates to the program objectives or activities.</t>
  </si>
  <si>
    <t>1. Stipends-Facilitator</t>
  </si>
  <si>
    <t>2. Stipends-Facilitator</t>
  </si>
  <si>
    <t>3. Stipends-Speaker</t>
  </si>
  <si>
    <t>4. Stipends-Speaker</t>
  </si>
  <si>
    <t>5. Stipends-Trainers</t>
  </si>
  <si>
    <t>6. Stipends-Trainers</t>
  </si>
  <si>
    <t>1.  Stipends- Facilitator- Type justification</t>
  </si>
  <si>
    <t>2.  Stipends- Facilitator- Type justification</t>
  </si>
  <si>
    <t>3.  Stipends- Speaker- Type justification</t>
  </si>
  <si>
    <t>4.  Stipends- Speaker- Type justification</t>
  </si>
  <si>
    <t>5.  Stipends- Trainer-Type justification</t>
  </si>
  <si>
    <t>6.  Stipends- Trainer-Type justification</t>
  </si>
  <si>
    <t>Justification - Must include 6 components per CDC Federal Guidelines. Refer to "Contract Justification" word document.</t>
  </si>
  <si>
    <t>How many agreements to be prepared?</t>
  </si>
  <si>
    <t>1. Name of the contractor</t>
  </si>
  <si>
    <t>2. Name of the contractor</t>
  </si>
  <si>
    <t>3. Name of the contractor</t>
  </si>
  <si>
    <t>4. Name of the contractor</t>
  </si>
  <si>
    <t>5. Name of the contractor</t>
  </si>
  <si>
    <t>Annual Salary</t>
  </si>
  <si>
    <t>Fringe benefit calcuation - fringe benefit % is applied to the salary amount</t>
  </si>
  <si>
    <t xml:space="preserve">NACDD Consultant Fee  </t>
  </si>
  <si>
    <t># of Units needed</t>
  </si>
  <si>
    <t>Amount Requested</t>
  </si>
  <si>
    <t>Graphic Design activities (agenda, brochures, pamphlets, etc.) # of publications</t>
  </si>
  <si>
    <t>Project supplies (meeting paper, pads, pens, etc.)- quantity</t>
  </si>
  <si>
    <t>Copying (agenda, brochures, pamphlets, etc.)- # of items to copy</t>
  </si>
  <si>
    <t>Shipping and Postage - # of items</t>
  </si>
  <si>
    <t>Technology Conference Communications (minutes x  line usage)- total minutes</t>
  </si>
  <si>
    <t>Conference Technology Support (online support day of call)- # of calls</t>
  </si>
  <si>
    <t>Meeting space rental (# of rooms x per day)- total rooms</t>
  </si>
  <si>
    <t>Meeting Audio and Visual Equipment rental (per day x room) - total equipment usage</t>
  </si>
  <si>
    <t>Meeting Stipend-Speakers, Facilitators, Interns, and Trainers</t>
  </si>
  <si>
    <t>Meeting Stipend-Speakers, Facilitators, Interns, and Traingers subtotal</t>
  </si>
  <si>
    <t>amount of each agreement.</t>
  </si>
  <si>
    <r>
      <t xml:space="preserve">Eligible Direct Cost 
Subject to indirect rate 
(First $25,000 of </t>
    </r>
    <r>
      <rPr>
        <u/>
        <sz val="12"/>
        <color theme="1"/>
        <rFont val="Times New Roman"/>
        <family val="1"/>
      </rPr>
      <t>each</t>
    </r>
    <r>
      <rPr>
        <sz val="12"/>
        <color theme="1"/>
        <rFont val="Times New Roman"/>
        <family val="1"/>
      </rPr>
      <t xml:space="preserve"> contract)</t>
    </r>
  </si>
  <si>
    <t>Obtain the "Contractor Budget Template" to prepare the budget and provide a justification. You must include justification with each budget line item. Contractor may use their own format as long as it provides the required information.</t>
  </si>
  <si>
    <t xml:space="preserve">Method of Selection Sole Source or Competitive:  </t>
  </si>
  <si>
    <t xml:space="preserve">Scope of Work (may include another document):  </t>
  </si>
  <si>
    <t>Stipend Amount</t>
  </si>
  <si>
    <t>Contract deliverables will be monitored by the Lead Project Consultant. The Chief Executive Officer and Director of Finance and Operations will provide operational and financial oversight monthly. The NACDD Program Evaluation Staff will assist with project evaluations.</t>
  </si>
  <si>
    <t>Other</t>
  </si>
  <si>
    <t>Total Carryforward/Redirect Costs</t>
  </si>
  <si>
    <t xml:space="preserve">Indirect Costs </t>
  </si>
  <si>
    <t>Indirect rate is</t>
  </si>
  <si>
    <t>Total Eligible Direct Cost</t>
  </si>
  <si>
    <t>Indirect Costs</t>
  </si>
  <si>
    <t>Staff Salary</t>
  </si>
  <si>
    <t>Staff Benefits</t>
  </si>
  <si>
    <t>Consultant, including consultant travel</t>
  </si>
  <si>
    <t>Staff travel</t>
  </si>
  <si>
    <t xml:space="preserve">Other </t>
  </si>
  <si>
    <t>Contracts eligible for indirect (First $25,000 of each contract)</t>
  </si>
  <si>
    <t>In-kind</t>
  </si>
  <si>
    <t>The rate is 39.00 % and is computed on the following direct cost base of:</t>
  </si>
  <si>
    <r>
      <t>Note: Indirect allocation</t>
    </r>
    <r>
      <rPr>
        <b/>
        <u/>
        <sz val="12"/>
        <color rgb="FFFF0000"/>
        <rFont val="Times New Roman"/>
        <family val="1"/>
      </rPr>
      <t xml:space="preserve"> is </t>
    </r>
    <r>
      <rPr>
        <b/>
        <sz val="12"/>
        <color rgb="FFFF0000"/>
        <rFont val="Times New Roman"/>
        <family val="1"/>
      </rPr>
      <t>included in the template at 39%</t>
    </r>
  </si>
  <si>
    <t>Carryforward Template</t>
  </si>
  <si>
    <r>
      <rPr>
        <b/>
        <sz val="12"/>
        <rFont val="Times New Roman"/>
        <family val="1"/>
      </rPr>
      <t>Indirect Costs</t>
    </r>
    <r>
      <rPr>
        <sz val="12"/>
        <rFont val="Times New Roman"/>
        <family val="1"/>
      </rPr>
      <t xml:space="preserve"> :  Indirect costs are expenses (accounting/finance, HR, marketing, and communication personnel, rent, utilities, Board activities, the Association initiatives, infrastructure, etc.) that cannot be specifically identifiable to a project.  The indirect cost is currently approved by the Department of Health and Human Services at 39%. With exception of the "contracts" section, the programmatic direct cost above is multiplied by the approved indirect rate. In the "contract section", the indirect rate is applied to the first $25,000 of each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</si>
</sst>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 numFmtId="168" formatCode="_(&quot;$&quot;* #,##0.000_);_(&quot;$&quot;* \(#,##0.000\);_(&quot;$&quot;* &quot;-&quot;??_);_(@_)"/>
  </numFmts>
  <fonts count="22" x14ac:knownFonts="1">
    <font>
      <sz val="11"/>
      <color theme="1"/>
      <name val="Calibri"/>
      <family val="2"/>
      <scheme val="minor"/>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2"/>
      <color theme="1"/>
      <name val="Calibri"/>
      <family val="2"/>
      <scheme val="minor"/>
    </font>
    <font>
      <sz val="11"/>
      <color theme="1"/>
      <name val="Verdana"/>
      <family val="2"/>
    </font>
    <font>
      <sz val="12"/>
      <name val="Times New Roman"/>
      <family val="1"/>
    </font>
    <font>
      <b/>
      <sz val="12"/>
      <name val="Times New Roman"/>
      <family val="1"/>
    </font>
    <font>
      <b/>
      <sz val="12"/>
      <color rgb="FFFF0000"/>
      <name val="Times New Roman"/>
      <family val="1"/>
    </font>
    <font>
      <sz val="12"/>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2"/>
      <color rgb="FF000000"/>
      <name val="Times New Roman"/>
      <family val="1"/>
    </font>
    <font>
      <sz val="12"/>
      <color rgb="FFFF0000"/>
      <name val="Times New Roman"/>
      <family val="1"/>
    </font>
    <font>
      <b/>
      <sz val="11"/>
      <color theme="1"/>
      <name val="Calibri"/>
      <family val="2"/>
      <scheme val="minor"/>
    </font>
    <font>
      <b/>
      <sz val="12"/>
      <color rgb="FF000000"/>
      <name val="Times New Roman"/>
      <family val="1"/>
    </font>
    <font>
      <sz val="11"/>
      <color rgb="FF000000"/>
      <name val="Calibri"/>
      <family val="2"/>
      <scheme val="minor"/>
    </font>
    <font>
      <sz val="14"/>
      <color rgb="FF000000"/>
      <name val="Calibri"/>
      <family val="2"/>
      <scheme val="minor"/>
    </font>
    <font>
      <u/>
      <sz val="12"/>
      <color theme="1"/>
      <name val="Times New Roman"/>
      <family val="1"/>
    </font>
    <font>
      <b/>
      <u/>
      <sz val="12"/>
      <color rgb="FFFF000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3" fillId="0" borderId="0" applyFont="0" applyFill="0" applyBorder="0" applyAlignment="0" applyProtection="0"/>
  </cellStyleXfs>
  <cellXfs count="282">
    <xf numFmtId="0" fontId="0" fillId="0" borderId="0" xfId="0"/>
    <xf numFmtId="0" fontId="0" fillId="0" borderId="0" xfId="0" applyFill="1" applyAlignment="1" applyProtection="1">
      <alignment wrapText="1"/>
      <protection locked="0"/>
    </xf>
    <xf numFmtId="165" fontId="0" fillId="0" borderId="0" xfId="1" applyNumberFormat="1" applyFont="1" applyFill="1" applyAlignment="1" applyProtection="1">
      <alignment wrapText="1"/>
      <protection locked="0"/>
    </xf>
    <xf numFmtId="164" fontId="7" fillId="0" borderId="0" xfId="0" applyNumberFormat="1" applyFont="1" applyFill="1" applyAlignment="1" applyProtection="1">
      <alignment horizontal="left" vertical="top" wrapText="1"/>
    </xf>
    <xf numFmtId="0" fontId="1" fillId="0" borderId="0" xfId="0" applyFont="1" applyProtection="1"/>
    <xf numFmtId="0" fontId="5" fillId="0" borderId="0" xfId="0" applyFont="1" applyProtection="1"/>
    <xf numFmtId="0" fontId="1" fillId="0" borderId="0" xfId="0" applyFont="1" applyFill="1" applyProtection="1"/>
    <xf numFmtId="0" fontId="2" fillId="0" borderId="0" xfId="0" applyFont="1" applyFill="1" applyProtection="1"/>
    <xf numFmtId="165" fontId="1" fillId="0" borderId="0" xfId="1" applyNumberFormat="1" applyFont="1" applyFill="1" applyProtection="1"/>
    <xf numFmtId="164" fontId="7" fillId="0" borderId="0" xfId="0" applyNumberFormat="1" applyFont="1" applyFill="1" applyAlignment="1" applyProtection="1">
      <alignment vertical="top" wrapText="1"/>
    </xf>
    <xf numFmtId="43" fontId="2" fillId="0" borderId="0" xfId="1" applyFont="1" applyFill="1" applyAlignment="1" applyProtection="1">
      <alignment vertical="top"/>
    </xf>
    <xf numFmtId="165" fontId="2" fillId="0" borderId="0" xfId="1" applyNumberFormat="1" applyFont="1" applyFill="1" applyAlignment="1" applyProtection="1">
      <alignment wrapText="1"/>
    </xf>
    <xf numFmtId="0" fontId="2" fillId="0" borderId="0" xfId="0" applyFont="1" applyFill="1" applyAlignment="1" applyProtection="1">
      <alignment wrapText="1"/>
    </xf>
    <xf numFmtId="164" fontId="7" fillId="0" borderId="0" xfId="0" applyNumberFormat="1" applyFont="1" applyFill="1" applyBorder="1" applyAlignment="1" applyProtection="1">
      <alignment vertical="top" wrapText="1"/>
    </xf>
    <xf numFmtId="164" fontId="15" fillId="0" borderId="0" xfId="0" applyNumberFormat="1" applyFont="1" applyFill="1" applyAlignment="1" applyProtection="1">
      <alignment horizontal="left" vertical="top" wrapText="1"/>
    </xf>
    <xf numFmtId="0" fontId="0" fillId="0" borderId="0" xfId="0" applyFill="1" applyAlignment="1" applyProtection="1">
      <alignment wrapText="1"/>
    </xf>
    <xf numFmtId="165" fontId="0" fillId="0" borderId="0" xfId="1" applyNumberFormat="1" applyFont="1" applyFill="1" applyAlignment="1" applyProtection="1">
      <alignment wrapText="1"/>
    </xf>
    <xf numFmtId="164" fontId="2" fillId="0" borderId="0" xfId="0" applyNumberFormat="1" applyFont="1" applyFill="1" applyAlignment="1" applyProtection="1">
      <alignment horizontal="left" vertical="center" wrapText="1"/>
    </xf>
    <xf numFmtId="164" fontId="2" fillId="0" borderId="0" xfId="0" applyNumberFormat="1" applyFont="1" applyFill="1" applyBorder="1" applyAlignment="1" applyProtection="1">
      <alignment horizontal="left" vertical="top" wrapText="1"/>
    </xf>
    <xf numFmtId="164" fontId="2" fillId="0" borderId="1" xfId="0" applyNumberFormat="1" applyFont="1" applyFill="1" applyBorder="1" applyAlignment="1" applyProtection="1">
      <alignment horizontal="left" vertical="top" wrapText="1"/>
    </xf>
    <xf numFmtId="164" fontId="2" fillId="0" borderId="5"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horizontal="left" vertical="center" wrapText="1"/>
    </xf>
    <xf numFmtId="0" fontId="9" fillId="0" borderId="0" xfId="0" applyFont="1" applyFill="1" applyProtection="1"/>
    <xf numFmtId="164" fontId="1" fillId="0" borderId="0" xfId="0" applyNumberFormat="1" applyFont="1" applyFill="1" applyBorder="1" applyAlignment="1" applyProtection="1"/>
    <xf numFmtId="0" fontId="1" fillId="0" borderId="0" xfId="0" applyFont="1" applyFill="1" applyBorder="1" applyAlignment="1" applyProtection="1"/>
    <xf numFmtId="165" fontId="1" fillId="0" borderId="0" xfId="1" applyNumberFormat="1" applyFont="1" applyFill="1" applyBorder="1" applyAlignment="1" applyProtection="1"/>
    <xf numFmtId="0" fontId="5" fillId="0" borderId="0" xfId="0" applyFont="1" applyFill="1" applyProtection="1"/>
    <xf numFmtId="164" fontId="9" fillId="0" borderId="0" xfId="0" applyNumberFormat="1" applyFont="1" applyFill="1" applyProtection="1"/>
    <xf numFmtId="164" fontId="1" fillId="0" borderId="0" xfId="0" applyNumberFormat="1" applyFont="1" applyFill="1" applyProtection="1"/>
    <xf numFmtId="0" fontId="5" fillId="0" borderId="0" xfId="0" applyFont="1" applyAlignment="1" applyProtection="1">
      <alignment wrapText="1"/>
    </xf>
    <xf numFmtId="167" fontId="1" fillId="0" borderId="0" xfId="0" applyNumberFormat="1" applyFont="1" applyFill="1" applyProtection="1">
      <protection locked="0"/>
    </xf>
    <xf numFmtId="0" fontId="1" fillId="0" borderId="0" xfId="0" applyFont="1" applyFill="1" applyProtection="1">
      <protection locked="0"/>
    </xf>
    <xf numFmtId="165" fontId="1" fillId="0" borderId="0" xfId="1" applyNumberFormat="1" applyFont="1" applyFill="1" applyProtection="1">
      <protection locked="0"/>
    </xf>
    <xf numFmtId="164" fontId="2" fillId="0" borderId="0" xfId="0" applyNumberFormat="1" applyFont="1" applyFill="1" applyBorder="1" applyAlignment="1" applyProtection="1">
      <alignment horizontal="left" vertical="top" wrapText="1"/>
      <protection locked="0"/>
    </xf>
    <xf numFmtId="0" fontId="5" fillId="0" borderId="0" xfId="0" applyFont="1" applyFill="1" applyProtection="1">
      <protection locked="0"/>
    </xf>
    <xf numFmtId="164" fontId="1" fillId="0" borderId="0" xfId="0" applyNumberFormat="1" applyFont="1" applyFill="1" applyProtection="1">
      <protection locked="0"/>
    </xf>
    <xf numFmtId="0" fontId="2" fillId="0" borderId="0" xfId="0" applyFont="1" applyBorder="1" applyProtection="1"/>
    <xf numFmtId="0" fontId="0" fillId="0" borderId="0" xfId="0" applyFill="1" applyBorder="1" applyAlignment="1" applyProtection="1">
      <alignment wrapText="1"/>
    </xf>
    <xf numFmtId="164" fontId="2" fillId="0" borderId="0"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center" vertical="top" wrapText="1"/>
    </xf>
    <xf numFmtId="0" fontId="5" fillId="0" borderId="0" xfId="0" applyFont="1" applyFill="1" applyBorder="1" applyAlignment="1" applyProtection="1"/>
    <xf numFmtId="165" fontId="5" fillId="0" borderId="0" xfId="1" applyNumberFormat="1" applyFont="1" applyFill="1" applyProtection="1"/>
    <xf numFmtId="165" fontId="9" fillId="0" borderId="0" xfId="1" applyNumberFormat="1" applyFont="1" applyFill="1" applyProtection="1"/>
    <xf numFmtId="164" fontId="9" fillId="0" borderId="0" xfId="0" applyNumberFormat="1" applyFont="1" applyFill="1" applyAlignment="1" applyProtection="1">
      <alignment wrapText="1"/>
    </xf>
    <xf numFmtId="164" fontId="2" fillId="0" borderId="0" xfId="0" applyNumberFormat="1" applyFont="1" applyFill="1" applyBorder="1" applyAlignment="1" applyProtection="1">
      <alignment vertical="top" wrapText="1"/>
    </xf>
    <xf numFmtId="164" fontId="8" fillId="0" borderId="0" xfId="0" applyNumberFormat="1" applyFont="1" applyFill="1" applyAlignment="1" applyProtection="1">
      <alignment horizontal="left" wrapText="1"/>
    </xf>
    <xf numFmtId="0" fontId="2" fillId="0" borderId="0" xfId="0" applyFont="1" applyFill="1" applyProtection="1">
      <protection locked="0"/>
    </xf>
    <xf numFmtId="164" fontId="1" fillId="0" borderId="0" xfId="0" applyNumberFormat="1" applyFont="1" applyFill="1" applyAlignment="1" applyProtection="1">
      <alignment wrapText="1"/>
    </xf>
    <xf numFmtId="0" fontId="1" fillId="0" borderId="0" xfId="0" applyFont="1" applyFill="1" applyAlignment="1" applyProtection="1">
      <alignment horizontal="center"/>
    </xf>
    <xf numFmtId="164" fontId="2" fillId="0" borderId="0" xfId="0" applyNumberFormat="1" applyFont="1" applyFill="1" applyProtection="1"/>
    <xf numFmtId="164" fontId="7" fillId="0" borderId="2" xfId="0" applyNumberFormat="1" applyFont="1" applyFill="1" applyBorder="1" applyAlignment="1" applyProtection="1">
      <alignment wrapText="1"/>
      <protection locked="0"/>
    </xf>
    <xf numFmtId="164" fontId="14" fillId="0" borderId="2" xfId="0" applyNumberFormat="1" applyFont="1" applyFill="1" applyBorder="1" applyAlignment="1" applyProtection="1">
      <alignment horizontal="center"/>
      <protection locked="0"/>
    </xf>
    <xf numFmtId="0" fontId="2" fillId="0" borderId="2" xfId="0" applyFont="1" applyFill="1" applyBorder="1" applyProtection="1">
      <protection locked="0"/>
    </xf>
    <xf numFmtId="164" fontId="1" fillId="0" borderId="0" xfId="0" applyNumberFormat="1" applyFont="1" applyFill="1" applyBorder="1" applyAlignment="1" applyProtection="1">
      <alignment horizontal="center"/>
      <protection locked="0"/>
    </xf>
    <xf numFmtId="164" fontId="4" fillId="0" borderId="2" xfId="0" applyNumberFormat="1" applyFont="1" applyFill="1" applyBorder="1" applyAlignment="1" applyProtection="1">
      <alignment wrapText="1"/>
      <protection locked="0"/>
    </xf>
    <xf numFmtId="43" fontId="2" fillId="0" borderId="0" xfId="1" applyFont="1" applyFill="1" applyAlignment="1" applyProtection="1">
      <alignment horizontal="left" vertical="top" wrapText="1"/>
    </xf>
    <xf numFmtId="164" fontId="7" fillId="0" borderId="0" xfId="0" applyNumberFormat="1" applyFont="1" applyFill="1" applyBorder="1" applyAlignment="1" applyProtection="1">
      <alignment horizontal="left" vertical="top" wrapText="1"/>
    </xf>
    <xf numFmtId="164" fontId="7" fillId="0" borderId="0" xfId="0" applyNumberFormat="1" applyFont="1" applyFill="1" applyAlignment="1" applyProtection="1">
      <alignment vertical="top"/>
    </xf>
    <xf numFmtId="165" fontId="2" fillId="0" borderId="0" xfId="1" applyNumberFormat="1" applyFont="1" applyFill="1" applyProtection="1"/>
    <xf numFmtId="165" fontId="2" fillId="0" borderId="0" xfId="1" applyNumberFormat="1" applyFont="1" applyFill="1" applyProtection="1">
      <protection locked="0"/>
    </xf>
    <xf numFmtId="164" fontId="1" fillId="0" borderId="0" xfId="0" applyNumberFormat="1" applyFont="1" applyFill="1" applyBorder="1" applyAlignment="1" applyProtection="1">
      <alignment vertical="top" wrapText="1"/>
    </xf>
    <xf numFmtId="164" fontId="1" fillId="0" borderId="7" xfId="0" applyNumberFormat="1" applyFont="1" applyFill="1" applyBorder="1" applyAlignment="1" applyProtection="1">
      <alignment vertical="top" wrapText="1"/>
    </xf>
    <xf numFmtId="164" fontId="1" fillId="0" borderId="0" xfId="0" applyNumberFormat="1" applyFont="1" applyFill="1" applyBorder="1" applyProtection="1"/>
    <xf numFmtId="164" fontId="1" fillId="0" borderId="0" xfId="0" applyNumberFormat="1" applyFont="1" applyFill="1" applyAlignment="1" applyProtection="1">
      <alignment horizontal="left" wrapText="1" indent="3"/>
    </xf>
    <xf numFmtId="164" fontId="2" fillId="0" borderId="0" xfId="0" applyNumberFormat="1" applyFont="1" applyFill="1" applyBorder="1" applyAlignment="1" applyProtection="1"/>
    <xf numFmtId="0" fontId="2" fillId="0" borderId="0" xfId="0" applyFont="1" applyFill="1" applyBorder="1" applyAlignment="1" applyProtection="1"/>
    <xf numFmtId="165" fontId="2" fillId="0" borderId="0" xfId="1" applyNumberFormat="1" applyFont="1" applyFill="1" applyBorder="1" applyAlignment="1" applyProtection="1"/>
    <xf numFmtId="164" fontId="1" fillId="0" borderId="0" xfId="0" applyNumberFormat="1" applyFont="1" applyFill="1" applyAlignment="1" applyProtection="1">
      <alignment horizontal="left" wrapText="1" indent="2"/>
    </xf>
    <xf numFmtId="165" fontId="2" fillId="0" borderId="0" xfId="1" applyNumberFormat="1" applyFont="1" applyFill="1" applyAlignment="1" applyProtection="1">
      <alignment wrapText="1"/>
      <protection locked="0"/>
    </xf>
    <xf numFmtId="43" fontId="1" fillId="0" borderId="0" xfId="1" applyFont="1" applyFill="1" applyProtection="1"/>
    <xf numFmtId="164" fontId="1" fillId="0" borderId="0" xfId="0" applyNumberFormat="1" applyFont="1" applyFill="1" applyBorder="1" applyAlignment="1" applyProtection="1">
      <alignment wrapText="1"/>
    </xf>
    <xf numFmtId="164" fontId="2" fillId="0" borderId="0" xfId="0" applyNumberFormat="1" applyFont="1" applyFill="1" applyBorder="1" applyProtection="1"/>
    <xf numFmtId="0" fontId="5" fillId="0" borderId="0" xfId="0" applyFont="1" applyFill="1" applyAlignment="1" applyProtection="1">
      <alignment wrapText="1"/>
    </xf>
    <xf numFmtId="0" fontId="5" fillId="0" borderId="0" xfId="0" applyFont="1" applyFill="1" applyAlignment="1" applyProtection="1">
      <alignment wrapText="1"/>
      <protection locked="0"/>
    </xf>
    <xf numFmtId="164" fontId="1" fillId="2" borderId="0" xfId="0" applyNumberFormat="1" applyFont="1" applyFill="1" applyAlignment="1" applyProtection="1">
      <alignment wrapText="1"/>
    </xf>
    <xf numFmtId="164" fontId="1" fillId="2" borderId="0" xfId="0" applyNumberFormat="1" applyFont="1" applyFill="1" applyProtection="1"/>
    <xf numFmtId="0" fontId="1" fillId="2" borderId="0" xfId="0" applyFont="1" applyFill="1" applyProtection="1"/>
    <xf numFmtId="0" fontId="1" fillId="2" borderId="2" xfId="0" applyFont="1" applyFill="1" applyBorder="1" applyAlignment="1" applyProtection="1">
      <alignment horizontal="center"/>
    </xf>
    <xf numFmtId="43" fontId="2" fillId="2" borderId="2" xfId="0" applyNumberFormat="1" applyFont="1" applyFill="1" applyBorder="1" applyProtection="1"/>
    <xf numFmtId="164" fontId="1" fillId="2" borderId="7" xfId="0" applyNumberFormat="1" applyFont="1" applyFill="1" applyBorder="1" applyAlignment="1" applyProtection="1">
      <alignment wrapText="1"/>
    </xf>
    <xf numFmtId="164" fontId="1" fillId="2" borderId="7" xfId="0" applyNumberFormat="1" applyFont="1" applyFill="1" applyBorder="1" applyProtection="1"/>
    <xf numFmtId="43" fontId="1" fillId="2" borderId="7" xfId="1" applyFont="1" applyFill="1" applyBorder="1" applyProtection="1"/>
    <xf numFmtId="165" fontId="1" fillId="2" borderId="3" xfId="1" applyNumberFormat="1" applyFont="1" applyFill="1" applyBorder="1" applyProtection="1"/>
    <xf numFmtId="43" fontId="1" fillId="2" borderId="3" xfId="1" applyFont="1" applyFill="1" applyBorder="1" applyProtection="1"/>
    <xf numFmtId="164" fontId="1" fillId="2" borderId="3" xfId="0" applyNumberFormat="1" applyFont="1" applyFill="1" applyBorder="1" applyProtection="1"/>
    <xf numFmtId="164" fontId="1" fillId="2" borderId="0" xfId="2" applyNumberFormat="1" applyFont="1" applyFill="1" applyProtection="1"/>
    <xf numFmtId="0" fontId="1" fillId="2" borderId="2" xfId="0" applyFont="1" applyFill="1" applyBorder="1" applyProtection="1"/>
    <xf numFmtId="0" fontId="4" fillId="2" borderId="2" xfId="0" applyFont="1" applyFill="1" applyBorder="1" applyAlignment="1" applyProtection="1">
      <alignment horizontal="center"/>
    </xf>
    <xf numFmtId="164" fontId="2" fillId="2" borderId="0" xfId="0" applyNumberFormat="1" applyFont="1" applyFill="1" applyProtection="1"/>
    <xf numFmtId="164" fontId="2" fillId="2" borderId="11" xfId="0" applyNumberFormat="1" applyFont="1" applyFill="1" applyBorder="1" applyAlignment="1" applyProtection="1">
      <alignment horizontal="center"/>
    </xf>
    <xf numFmtId="43" fontId="7" fillId="2" borderId="12" xfId="1" applyFont="1" applyFill="1" applyBorder="1" applyAlignment="1" applyProtection="1">
      <alignment horizontal="center"/>
    </xf>
    <xf numFmtId="0" fontId="7" fillId="2" borderId="12" xfId="0" applyFont="1" applyFill="1" applyBorder="1" applyAlignment="1" applyProtection="1">
      <alignment horizontal="center"/>
    </xf>
    <xf numFmtId="164" fontId="7" fillId="2" borderId="12" xfId="0" applyNumberFormat="1" applyFont="1" applyFill="1" applyBorder="1" applyAlignment="1" applyProtection="1">
      <alignment horizontal="center"/>
    </xf>
    <xf numFmtId="164" fontId="8" fillId="2" borderId="3" xfId="0" applyNumberFormat="1" applyFont="1" applyFill="1" applyBorder="1" applyAlignment="1" applyProtection="1">
      <alignment horizontal="left" vertical="top" wrapText="1"/>
    </xf>
    <xf numFmtId="0" fontId="2" fillId="2" borderId="3" xfId="0" applyFont="1" applyFill="1" applyBorder="1" applyAlignment="1" applyProtection="1">
      <alignment wrapText="1"/>
    </xf>
    <xf numFmtId="164" fontId="7" fillId="2" borderId="2" xfId="0" applyNumberFormat="1" applyFont="1" applyFill="1" applyBorder="1" applyAlignment="1" applyProtection="1">
      <alignment horizontal="center" vertical="top" wrapText="1"/>
    </xf>
    <xf numFmtId="164" fontId="4" fillId="2" borderId="4" xfId="0" applyNumberFormat="1" applyFont="1" applyFill="1" applyBorder="1" applyAlignment="1" applyProtection="1">
      <alignment wrapText="1"/>
    </xf>
    <xf numFmtId="164" fontId="14" fillId="2" borderId="12" xfId="0" applyNumberFormat="1" applyFont="1" applyFill="1" applyBorder="1" applyProtection="1"/>
    <xf numFmtId="164" fontId="4" fillId="2" borderId="12" xfId="0" applyNumberFormat="1" applyFont="1" applyFill="1" applyBorder="1" applyAlignment="1" applyProtection="1">
      <alignment horizontal="center"/>
    </xf>
    <xf numFmtId="0" fontId="1" fillId="2" borderId="12" xfId="0" applyFont="1" applyFill="1" applyBorder="1" applyAlignment="1" applyProtection="1">
      <alignment horizontal="center"/>
    </xf>
    <xf numFmtId="0" fontId="2" fillId="2" borderId="11" xfId="0" applyFont="1" applyFill="1" applyBorder="1" applyAlignment="1" applyProtection="1">
      <alignment horizontal="center"/>
    </xf>
    <xf numFmtId="164" fontId="4" fillId="0" borderId="2" xfId="2" applyNumberFormat="1" applyFont="1" applyFill="1" applyBorder="1" applyAlignment="1" applyProtection="1">
      <alignment horizontal="right"/>
      <protection locked="0"/>
    </xf>
    <xf numFmtId="164" fontId="1" fillId="2" borderId="6" xfId="2" applyNumberFormat="1" applyFont="1" applyFill="1" applyBorder="1" applyAlignment="1" applyProtection="1">
      <alignment horizontal="center"/>
    </xf>
    <xf numFmtId="3" fontId="2" fillId="2" borderId="2" xfId="0" applyNumberFormat="1" applyFont="1" applyFill="1" applyBorder="1" applyAlignment="1" applyProtection="1">
      <alignment horizontal="center"/>
    </xf>
    <xf numFmtId="0" fontId="2" fillId="2" borderId="2" xfId="0" applyFont="1" applyFill="1" applyBorder="1" applyAlignment="1" applyProtection="1">
      <alignment horizontal="center"/>
    </xf>
    <xf numFmtId="164" fontId="2" fillId="2" borderId="2" xfId="0" applyNumberFormat="1" applyFont="1" applyFill="1" applyBorder="1" applyAlignment="1" applyProtection="1">
      <alignment horizontal="center"/>
    </xf>
    <xf numFmtId="164" fontId="1" fillId="2" borderId="1" xfId="0" applyNumberFormat="1" applyFont="1" applyFill="1" applyBorder="1" applyProtection="1"/>
    <xf numFmtId="164" fontId="1" fillId="2" borderId="1" xfId="0" applyNumberFormat="1" applyFont="1" applyFill="1" applyBorder="1" applyAlignment="1" applyProtection="1">
      <alignment wrapText="1"/>
    </xf>
    <xf numFmtId="0" fontId="2" fillId="2" borderId="1" xfId="0" applyFont="1" applyFill="1" applyBorder="1" applyProtection="1"/>
    <xf numFmtId="164" fontId="2" fillId="2" borderId="1" xfId="0" applyNumberFormat="1" applyFont="1" applyFill="1" applyBorder="1" applyProtection="1"/>
    <xf numFmtId="164" fontId="1" fillId="2" borderId="0" xfId="0" applyNumberFormat="1" applyFont="1" applyFill="1" applyBorder="1" applyProtection="1"/>
    <xf numFmtId="164" fontId="1" fillId="2" borderId="0" xfId="0" applyNumberFormat="1" applyFont="1" applyFill="1" applyBorder="1" applyAlignment="1" applyProtection="1">
      <alignment horizontal="left" vertical="top" wrapText="1"/>
    </xf>
    <xf numFmtId="0" fontId="16" fillId="2" borderId="0" xfId="0" applyFont="1" applyFill="1" applyAlignment="1" applyProtection="1">
      <alignment wrapText="1"/>
    </xf>
    <xf numFmtId="164" fontId="1" fillId="2" borderId="0" xfId="0" applyNumberFormat="1" applyFont="1" applyFill="1" applyBorder="1" applyAlignment="1" applyProtection="1">
      <alignment horizontal="left" vertical="top"/>
    </xf>
    <xf numFmtId="164" fontId="2" fillId="2" borderId="0" xfId="0" applyNumberFormat="1" applyFont="1" applyFill="1" applyBorder="1" applyAlignment="1" applyProtection="1">
      <alignment horizontal="right" vertical="top" wrapText="1"/>
    </xf>
    <xf numFmtId="164" fontId="2" fillId="2" borderId="7" xfId="0" applyNumberFormat="1" applyFont="1" applyFill="1" applyBorder="1" applyAlignment="1" applyProtection="1">
      <alignment horizontal="right" vertical="top" wrapText="1"/>
    </xf>
    <xf numFmtId="164" fontId="2" fillId="2" borderId="7" xfId="0" applyNumberFormat="1" applyFont="1" applyFill="1" applyBorder="1" applyAlignment="1" applyProtection="1">
      <alignment horizontal="left" vertical="top" wrapText="1"/>
    </xf>
    <xf numFmtId="165" fontId="2" fillId="2" borderId="7" xfId="1" applyNumberFormat="1" applyFont="1" applyFill="1" applyBorder="1" applyAlignment="1" applyProtection="1">
      <alignment horizontal="left" vertical="top" wrapText="1"/>
    </xf>
    <xf numFmtId="164" fontId="2" fillId="2" borderId="7" xfId="0" applyNumberFormat="1" applyFont="1" applyFill="1" applyBorder="1" applyAlignment="1" applyProtection="1">
      <alignment horizontal="center" vertical="top" wrapText="1"/>
    </xf>
    <xf numFmtId="164" fontId="2" fillId="2" borderId="2" xfId="0" applyNumberFormat="1" applyFont="1" applyFill="1" applyBorder="1" applyAlignment="1" applyProtection="1">
      <alignment horizontal="left" vertical="top" wrapText="1"/>
    </xf>
    <xf numFmtId="164" fontId="2" fillId="2" borderId="2" xfId="0" applyNumberFormat="1" applyFont="1" applyFill="1" applyBorder="1" applyAlignment="1" applyProtection="1">
      <alignment horizontal="center" vertical="top" wrapText="1"/>
    </xf>
    <xf numFmtId="165" fontId="10" fillId="2" borderId="0" xfId="1" applyNumberFormat="1" applyFont="1" applyFill="1" applyProtection="1"/>
    <xf numFmtId="44" fontId="10" fillId="2" borderId="0" xfId="2" applyFont="1" applyFill="1" applyProtection="1"/>
    <xf numFmtId="0" fontId="9" fillId="2" borderId="0" xfId="0" applyFont="1" applyFill="1" applyProtection="1"/>
    <xf numFmtId="164" fontId="7" fillId="2" borderId="0" xfId="0" applyNumberFormat="1" applyFont="1" applyFill="1" applyProtection="1"/>
    <xf numFmtId="0" fontId="7" fillId="2" borderId="2" xfId="0" applyFont="1" applyFill="1" applyBorder="1" applyAlignment="1" applyProtection="1">
      <alignment horizontal="center"/>
    </xf>
    <xf numFmtId="164" fontId="8" fillId="2" borderId="1" xfId="0" applyNumberFormat="1" applyFont="1" applyFill="1" applyBorder="1" applyProtection="1"/>
    <xf numFmtId="0" fontId="1" fillId="2" borderId="1" xfId="0" applyFont="1" applyFill="1" applyBorder="1" applyProtection="1"/>
    <xf numFmtId="164" fontId="7" fillId="2" borderId="1" xfId="0" applyNumberFormat="1" applyFont="1" applyFill="1" applyBorder="1" applyProtection="1"/>
    <xf numFmtId="165" fontId="10" fillId="2" borderId="1" xfId="1" applyNumberFormat="1" applyFont="1" applyFill="1" applyBorder="1" applyProtection="1"/>
    <xf numFmtId="43" fontId="10" fillId="2" borderId="1" xfId="1" applyFont="1" applyFill="1" applyBorder="1" applyProtection="1"/>
    <xf numFmtId="44" fontId="7" fillId="2" borderId="1" xfId="2" applyFont="1" applyFill="1" applyBorder="1" applyProtection="1"/>
    <xf numFmtId="164" fontId="1" fillId="2" borderId="0" xfId="0" applyNumberFormat="1" applyFont="1" applyFill="1" applyAlignment="1" applyProtection="1"/>
    <xf numFmtId="164" fontId="1" fillId="2" borderId="1" xfId="1" applyNumberFormat="1" applyFont="1" applyFill="1" applyBorder="1" applyProtection="1"/>
    <xf numFmtId="3" fontId="1" fillId="2" borderId="3" xfId="0" applyNumberFormat="1" applyFont="1" applyFill="1" applyBorder="1" applyAlignment="1" applyProtection="1">
      <alignment wrapText="1"/>
    </xf>
    <xf numFmtId="3" fontId="1" fillId="2" borderId="3" xfId="0" applyNumberFormat="1" applyFont="1" applyFill="1" applyBorder="1" applyProtection="1"/>
    <xf numFmtId="0" fontId="1" fillId="2" borderId="3" xfId="0" applyFont="1" applyFill="1" applyBorder="1" applyProtection="1"/>
    <xf numFmtId="3" fontId="5" fillId="2" borderId="3" xfId="0" applyNumberFormat="1" applyFont="1" applyFill="1" applyBorder="1" applyProtection="1"/>
    <xf numFmtId="3" fontId="1" fillId="0" borderId="0" xfId="0" applyNumberFormat="1" applyFont="1" applyProtection="1"/>
    <xf numFmtId="3" fontId="1" fillId="0" borderId="0" xfId="0" applyNumberFormat="1" applyFont="1" applyFill="1" applyProtection="1"/>
    <xf numFmtId="164" fontId="1" fillId="0" borderId="0" xfId="0" applyNumberFormat="1" applyFont="1" applyFill="1" applyAlignment="1" applyProtection="1">
      <alignment horizontal="center"/>
      <protection locked="0"/>
    </xf>
    <xf numFmtId="164" fontId="2" fillId="0" borderId="10" xfId="0" applyNumberFormat="1" applyFont="1" applyFill="1" applyBorder="1" applyAlignment="1" applyProtection="1">
      <alignment horizontal="left" vertical="top" wrapText="1"/>
    </xf>
    <xf numFmtId="164" fontId="1" fillId="0" borderId="2" xfId="0" applyNumberFormat="1" applyFont="1" applyFill="1" applyBorder="1" applyAlignment="1" applyProtection="1">
      <alignment vertical="top" wrapText="1"/>
      <protection locked="0"/>
    </xf>
    <xf numFmtId="0" fontId="1" fillId="3" borderId="0" xfId="0" applyFont="1" applyFill="1" applyProtection="1"/>
    <xf numFmtId="0" fontId="2" fillId="3" borderId="0" xfId="0" applyFont="1" applyFill="1" applyAlignment="1" applyProtection="1">
      <alignment wrapText="1"/>
    </xf>
    <xf numFmtId="3" fontId="17" fillId="0" borderId="0" xfId="0" applyNumberFormat="1" applyFont="1"/>
    <xf numFmtId="0" fontId="18" fillId="0" borderId="0" xfId="0" applyFont="1"/>
    <xf numFmtId="3" fontId="14" fillId="0" borderId="0" xfId="0" applyNumberFormat="1" applyFont="1"/>
    <xf numFmtId="0" fontId="14" fillId="0" borderId="0" xfId="0" applyFont="1" applyAlignment="1">
      <alignment horizontal="left"/>
    </xf>
    <xf numFmtId="0" fontId="19" fillId="0" borderId="0" xfId="0" applyFont="1"/>
    <xf numFmtId="167" fontId="1" fillId="2" borderId="0" xfId="0" applyNumberFormat="1" applyFont="1" applyFill="1" applyProtection="1"/>
    <xf numFmtId="164" fontId="1" fillId="0" borderId="0" xfId="0" applyNumberFormat="1" applyFont="1" applyFill="1" applyBorder="1" applyAlignment="1" applyProtection="1">
      <alignment horizontal="left" vertical="top" wrapText="1"/>
    </xf>
    <xf numFmtId="0" fontId="1" fillId="0" borderId="0" xfId="0" applyFont="1" applyBorder="1" applyAlignment="1" applyProtection="1">
      <alignment wrapText="1"/>
    </xf>
    <xf numFmtId="0" fontId="5" fillId="0" borderId="0" xfId="0" applyFont="1" applyBorder="1" applyProtection="1"/>
    <xf numFmtId="3" fontId="2" fillId="2" borderId="0" xfId="0" applyNumberFormat="1" applyFont="1" applyFill="1" applyBorder="1" applyProtection="1">
      <protection locked="0"/>
    </xf>
    <xf numFmtId="3" fontId="1" fillId="0" borderId="0" xfId="0" applyNumberFormat="1" applyFont="1" applyBorder="1" applyProtection="1"/>
    <xf numFmtId="3" fontId="1" fillId="0" borderId="0" xfId="0" applyNumberFormat="1" applyFont="1" applyFill="1" applyBorder="1" applyProtection="1"/>
    <xf numFmtId="9" fontId="2" fillId="0" borderId="2" xfId="3" applyFont="1" applyFill="1" applyBorder="1" applyProtection="1">
      <protection locked="0"/>
    </xf>
    <xf numFmtId="166" fontId="1" fillId="0" borderId="2" xfId="3" applyNumberFormat="1" applyFont="1" applyFill="1" applyBorder="1" applyAlignment="1" applyProtection="1">
      <alignment horizontal="left"/>
      <protection locked="0"/>
    </xf>
    <xf numFmtId="164" fontId="2" fillId="2" borderId="2" xfId="0" applyNumberFormat="1" applyFont="1" applyFill="1" applyBorder="1" applyProtection="1"/>
    <xf numFmtId="0" fontId="7" fillId="0" borderId="2" xfId="0" applyFont="1" applyFill="1" applyBorder="1" applyAlignment="1" applyProtection="1">
      <alignment horizontal="center"/>
      <protection locked="0"/>
    </xf>
    <xf numFmtId="167" fontId="2" fillId="2" borderId="11" xfId="0" applyNumberFormat="1" applyFont="1" applyFill="1" applyBorder="1" applyAlignment="1" applyProtection="1">
      <alignment horizontal="center"/>
    </xf>
    <xf numFmtId="164" fontId="1" fillId="2" borderId="11" xfId="0" applyNumberFormat="1" applyFont="1" applyFill="1" applyBorder="1" applyAlignment="1" applyProtection="1">
      <alignment horizontal="center"/>
    </xf>
    <xf numFmtId="167" fontId="2" fillId="0" borderId="2" xfId="2" applyNumberFormat="1" applyFont="1" applyFill="1" applyBorder="1" applyAlignment="1" applyProtection="1"/>
    <xf numFmtId="43" fontId="2" fillId="2" borderId="2" xfId="1" applyFont="1" applyFill="1" applyBorder="1" applyAlignment="1" applyProtection="1">
      <alignment wrapText="1"/>
    </xf>
    <xf numFmtId="166" fontId="2" fillId="0" borderId="2" xfId="3" applyNumberFormat="1" applyFont="1" applyFill="1" applyBorder="1" applyAlignment="1" applyProtection="1">
      <alignment horizontal="center"/>
      <protection locked="0"/>
    </xf>
    <xf numFmtId="166" fontId="8" fillId="2" borderId="3" xfId="1" applyNumberFormat="1" applyFont="1" applyFill="1" applyBorder="1" applyAlignment="1" applyProtection="1">
      <alignment horizontal="center" vertical="top" wrapText="1"/>
    </xf>
    <xf numFmtId="3" fontId="2" fillId="2" borderId="11" xfId="0" applyNumberFormat="1" applyFont="1" applyFill="1" applyBorder="1" applyAlignment="1" applyProtection="1">
      <alignment horizontal="center"/>
    </xf>
    <xf numFmtId="3" fontId="2" fillId="0" borderId="2" xfId="0" applyNumberFormat="1" applyFont="1" applyFill="1" applyBorder="1" applyAlignment="1" applyProtection="1">
      <alignment wrapText="1"/>
    </xf>
    <xf numFmtId="164" fontId="2" fillId="0" borderId="2" xfId="2" applyNumberFormat="1" applyFont="1" applyFill="1" applyBorder="1" applyProtection="1">
      <protection locked="0"/>
    </xf>
    <xf numFmtId="164" fontId="1" fillId="0" borderId="2" xfId="0" applyNumberFormat="1" applyFont="1" applyFill="1" applyBorder="1" applyAlignment="1" applyProtection="1">
      <alignment horizontal="left" wrapText="1" indent="2"/>
      <protection locked="0"/>
    </xf>
    <xf numFmtId="3" fontId="2" fillId="2" borderId="2" xfId="0" applyNumberFormat="1" applyFont="1" applyFill="1" applyBorder="1" applyAlignment="1" applyProtection="1">
      <alignment wrapText="1"/>
    </xf>
    <xf numFmtId="164" fontId="2" fillId="0" borderId="2" xfId="0" applyNumberFormat="1" applyFont="1" applyFill="1" applyBorder="1" applyAlignment="1" applyProtection="1">
      <alignment horizontal="left" vertical="top" wrapText="1"/>
      <protection locked="0"/>
    </xf>
    <xf numFmtId="165" fontId="2" fillId="0" borderId="2" xfId="1" applyNumberFormat="1" applyFont="1" applyFill="1" applyBorder="1" applyAlignment="1" applyProtection="1">
      <alignment horizontal="left" vertical="top" wrapText="1"/>
      <protection locked="0"/>
    </xf>
    <xf numFmtId="164" fontId="2" fillId="0" borderId="2" xfId="0" applyNumberFormat="1" applyFont="1" applyFill="1" applyBorder="1" applyAlignment="1" applyProtection="1">
      <alignment horizontal="center" vertical="top" wrapText="1"/>
      <protection locked="0"/>
    </xf>
    <xf numFmtId="164" fontId="2" fillId="2" borderId="2" xfId="0" applyNumberFormat="1" applyFont="1" applyFill="1" applyBorder="1" applyAlignment="1" applyProtection="1">
      <alignment horizontal="right" vertical="top" wrapText="1"/>
    </xf>
    <xf numFmtId="164" fontId="1" fillId="0" borderId="2" xfId="0" applyNumberFormat="1" applyFont="1" applyFill="1" applyBorder="1" applyAlignment="1" applyProtection="1">
      <alignment horizontal="left" wrapText="1" indent="2"/>
    </xf>
    <xf numFmtId="165" fontId="2" fillId="0" borderId="2" xfId="1" applyNumberFormat="1" applyFont="1" applyFill="1" applyBorder="1" applyProtection="1">
      <protection locked="0"/>
    </xf>
    <xf numFmtId="3" fontId="2" fillId="2" borderId="5" xfId="0" applyNumberFormat="1" applyFont="1" applyFill="1" applyBorder="1" applyAlignment="1" applyProtection="1">
      <alignment horizontal="center"/>
    </xf>
    <xf numFmtId="164" fontId="1" fillId="2" borderId="2" xfId="0" applyNumberFormat="1" applyFont="1" applyFill="1" applyBorder="1" applyAlignment="1" applyProtection="1">
      <alignment horizontal="left" wrapText="1" indent="2"/>
    </xf>
    <xf numFmtId="44" fontId="2" fillId="0" borderId="2" xfId="2" applyFont="1" applyFill="1" applyBorder="1" applyProtection="1">
      <protection locked="0"/>
    </xf>
    <xf numFmtId="168" fontId="2" fillId="0" borderId="2" xfId="2" applyNumberFormat="1" applyFont="1" applyFill="1" applyBorder="1" applyProtection="1">
      <protection locked="0"/>
    </xf>
    <xf numFmtId="44" fontId="10" fillId="0" borderId="2" xfId="2" applyFont="1" applyFill="1" applyBorder="1" applyProtection="1">
      <protection locked="0"/>
    </xf>
    <xf numFmtId="164" fontId="1" fillId="2" borderId="10" xfId="0" applyNumberFormat="1" applyFont="1" applyFill="1" applyBorder="1" applyAlignment="1" applyProtection="1">
      <alignment wrapText="1"/>
    </xf>
    <xf numFmtId="164" fontId="1" fillId="2" borderId="10" xfId="0" applyNumberFormat="1" applyFont="1" applyFill="1" applyBorder="1" applyProtection="1"/>
    <xf numFmtId="164" fontId="2" fillId="2" borderId="2" xfId="0" applyNumberFormat="1" applyFont="1" applyFill="1" applyBorder="1" applyAlignment="1" applyProtection="1">
      <alignment horizontal="left" wrapText="1" indent="2"/>
    </xf>
    <xf numFmtId="164" fontId="7" fillId="2" borderId="2" xfId="0" applyNumberFormat="1" applyFont="1" applyFill="1" applyBorder="1" applyAlignment="1" applyProtection="1">
      <alignment horizontal="left" wrapText="1" indent="2"/>
    </xf>
    <xf numFmtId="164" fontId="1" fillId="2" borderId="11" xfId="0" applyNumberFormat="1" applyFont="1" applyFill="1" applyBorder="1" applyAlignment="1" applyProtection="1">
      <alignment horizontal="center" wrapText="1"/>
    </xf>
    <xf numFmtId="0" fontId="1" fillId="2" borderId="11" xfId="0" applyFont="1" applyFill="1" applyBorder="1" applyAlignment="1" applyProtection="1">
      <alignment horizontal="center"/>
    </xf>
    <xf numFmtId="165" fontId="10" fillId="0" borderId="2" xfId="1" applyNumberFormat="1" applyFont="1" applyFill="1" applyBorder="1" applyProtection="1">
      <protection locked="0"/>
    </xf>
    <xf numFmtId="43" fontId="10" fillId="0" borderId="2" xfId="1" applyFont="1" applyFill="1" applyBorder="1" applyProtection="1">
      <protection locked="0"/>
    </xf>
    <xf numFmtId="44" fontId="7" fillId="0" borderId="2" xfId="2" applyFont="1" applyFill="1" applyBorder="1" applyProtection="1">
      <protection locked="0"/>
    </xf>
    <xf numFmtId="164" fontId="7" fillId="2" borderId="2" xfId="0" applyNumberFormat="1" applyFont="1" applyFill="1" applyBorder="1" applyProtection="1"/>
    <xf numFmtId="164" fontId="2" fillId="0" borderId="11" xfId="0" applyNumberFormat="1" applyFont="1" applyFill="1" applyBorder="1" applyAlignment="1">
      <alignment horizontal="center"/>
    </xf>
    <xf numFmtId="164" fontId="2" fillId="0" borderId="2" xfId="0" applyNumberFormat="1" applyFont="1" applyFill="1" applyBorder="1" applyAlignment="1" applyProtection="1">
      <alignment horizontal="left" vertical="top" wrapText="1"/>
    </xf>
    <xf numFmtId="164" fontId="2" fillId="0" borderId="11" xfId="0" applyNumberFormat="1" applyFont="1" applyFill="1" applyBorder="1" applyAlignment="1">
      <alignment horizontal="center" wrapText="1"/>
    </xf>
    <xf numFmtId="0" fontId="2" fillId="0" borderId="2" xfId="0" applyFont="1" applyFill="1" applyBorder="1" applyAlignment="1" applyProtection="1">
      <alignment horizontal="center" wrapText="1"/>
    </xf>
    <xf numFmtId="0" fontId="7" fillId="0" borderId="0" xfId="0" applyFont="1" applyFill="1" applyBorder="1" applyAlignment="1" applyProtection="1">
      <alignment horizontal="center"/>
      <protection locked="0"/>
    </xf>
    <xf numFmtId="0" fontId="2" fillId="0" borderId="2" xfId="1" applyNumberFormat="1" applyFont="1" applyFill="1" applyBorder="1" applyAlignment="1" applyProtection="1">
      <alignment horizontal="right" vertical="top" wrapText="1"/>
    </xf>
    <xf numFmtId="164" fontId="2" fillId="0" borderId="2" xfId="0" applyNumberFormat="1" applyFont="1" applyFill="1" applyBorder="1" applyAlignment="1" applyProtection="1">
      <alignment horizontal="right" vertical="top" wrapText="1"/>
    </xf>
    <xf numFmtId="0" fontId="2" fillId="0" borderId="2" xfId="1" applyNumberFormat="1" applyFont="1" applyFill="1" applyBorder="1" applyAlignment="1" applyProtection="1">
      <alignment horizontal="right"/>
    </xf>
    <xf numFmtId="0" fontId="7" fillId="0" borderId="2" xfId="1" applyNumberFormat="1" applyFont="1" applyFill="1" applyBorder="1" applyAlignment="1" applyProtection="1">
      <alignment horizontal="right"/>
    </xf>
    <xf numFmtId="0" fontId="17" fillId="0" borderId="4" xfId="0" applyFont="1" applyBorder="1" applyAlignment="1">
      <alignment horizontal="left" vertical="top" wrapText="1"/>
    </xf>
    <xf numFmtId="0" fontId="17" fillId="0" borderId="4" xfId="0" applyFont="1" applyBorder="1" applyAlignment="1">
      <alignment horizontal="left" vertical="top"/>
    </xf>
    <xf numFmtId="0" fontId="17" fillId="0" borderId="13" xfId="0" applyFont="1" applyBorder="1" applyAlignment="1">
      <alignment horizontal="left" vertical="top"/>
    </xf>
    <xf numFmtId="0" fontId="17" fillId="0" borderId="0" xfId="0" applyFont="1" applyBorder="1"/>
    <xf numFmtId="0" fontId="17" fillId="0" borderId="9" xfId="0" applyFont="1" applyBorder="1"/>
    <xf numFmtId="0" fontId="14" fillId="0" borderId="0" xfId="0" applyFont="1" applyBorder="1" applyAlignment="1">
      <alignment horizontal="left" vertical="top" wrapText="1"/>
    </xf>
    <xf numFmtId="0" fontId="17" fillId="2" borderId="0" xfId="0" applyFont="1" applyFill="1" applyAlignment="1">
      <alignment horizontal="left"/>
    </xf>
    <xf numFmtId="0" fontId="14" fillId="2" borderId="0" xfId="0" applyFont="1" applyFill="1" applyAlignment="1">
      <alignment horizontal="left"/>
    </xf>
    <xf numFmtId="0" fontId="19" fillId="2" borderId="0" xfId="0" applyFont="1" applyFill="1"/>
    <xf numFmtId="0" fontId="0" fillId="2" borderId="0" xfId="0" applyFill="1"/>
    <xf numFmtId="3" fontId="2" fillId="0" borderId="0" xfId="0" applyNumberFormat="1" applyFont="1" applyFill="1" applyBorder="1" applyAlignment="1" applyProtection="1">
      <alignment horizontal="left" vertical="top"/>
      <protection locked="0"/>
    </xf>
    <xf numFmtId="164" fontId="2" fillId="0" borderId="0" xfId="0" applyNumberFormat="1" applyFont="1" applyFill="1" applyBorder="1" applyProtection="1">
      <protection locked="0"/>
    </xf>
    <xf numFmtId="3" fontId="2" fillId="0" borderId="0" xfId="0" applyNumberFormat="1" applyFont="1"/>
    <xf numFmtId="3" fontId="15" fillId="0" borderId="0" xfId="0" applyNumberFormat="1" applyFont="1"/>
    <xf numFmtId="164" fontId="2" fillId="0" borderId="0" xfId="0" applyNumberFormat="1" applyFont="1"/>
    <xf numFmtId="0" fontId="2" fillId="0" borderId="0" xfId="0" applyFont="1"/>
    <xf numFmtId="10" fontId="7" fillId="0" borderId="0" xfId="3" applyNumberFormat="1" applyFont="1" applyFill="1" applyAlignment="1"/>
    <xf numFmtId="0" fontId="1" fillId="0" borderId="0" xfId="0" applyFont="1"/>
    <xf numFmtId="164" fontId="1" fillId="0" borderId="0" xfId="0" applyNumberFormat="1" applyFont="1"/>
    <xf numFmtId="3" fontId="2" fillId="0" borderId="11" xfId="0" applyNumberFormat="1" applyFont="1" applyBorder="1" applyAlignment="1">
      <alignment horizontal="center"/>
    </xf>
    <xf numFmtId="164" fontId="2" fillId="0" borderId="11" xfId="0" applyNumberFormat="1" applyFont="1" applyBorder="1" applyAlignment="1">
      <alignment horizontal="center"/>
    </xf>
    <xf numFmtId="3" fontId="2" fillId="0" borderId="2" xfId="0" applyNumberFormat="1" applyFont="1" applyBorder="1"/>
    <xf numFmtId="164" fontId="2" fillId="0" borderId="2" xfId="0" applyNumberFormat="1" applyFont="1" applyBorder="1"/>
    <xf numFmtId="3" fontId="2" fillId="0" borderId="2" xfId="0" applyNumberFormat="1" applyFont="1" applyBorder="1" applyAlignment="1">
      <alignment wrapText="1"/>
    </xf>
    <xf numFmtId="0" fontId="9" fillId="0" borderId="0" xfId="0" applyFont="1"/>
    <xf numFmtId="3" fontId="2" fillId="0" borderId="1" xfId="0" applyNumberFormat="1" applyFont="1" applyBorder="1"/>
    <xf numFmtId="3" fontId="1" fillId="0" borderId="1" xfId="0" applyNumberFormat="1" applyFont="1" applyBorder="1" applyAlignment="1">
      <alignment wrapText="1"/>
    </xf>
    <xf numFmtId="164" fontId="1" fillId="0" borderId="1" xfId="0" applyNumberFormat="1" applyFont="1" applyBorder="1"/>
    <xf numFmtId="0" fontId="1" fillId="0" borderId="0" xfId="0" applyFont="1" applyFill="1" applyBorder="1" applyProtection="1"/>
    <xf numFmtId="164" fontId="1" fillId="0" borderId="0" xfId="1" applyNumberFormat="1" applyFont="1" applyFill="1" applyBorder="1" applyProtection="1"/>
    <xf numFmtId="3" fontId="1" fillId="2" borderId="1" xfId="0" applyNumberFormat="1" applyFont="1" applyFill="1" applyBorder="1" applyAlignment="1">
      <alignment wrapText="1"/>
    </xf>
    <xf numFmtId="3" fontId="1" fillId="2" borderId="1" xfId="0" applyNumberFormat="1" applyFont="1" applyFill="1" applyBorder="1"/>
    <xf numFmtId="3" fontId="2" fillId="2" borderId="1" xfId="0" applyNumberFormat="1" applyFont="1" applyFill="1" applyBorder="1"/>
    <xf numFmtId="0" fontId="1" fillId="2" borderId="1" xfId="0" applyFont="1" applyFill="1" applyBorder="1"/>
    <xf numFmtId="164" fontId="1" fillId="2" borderId="1" xfId="0" applyNumberFormat="1" applyFont="1" applyFill="1" applyBorder="1"/>
    <xf numFmtId="164" fontId="2" fillId="0" borderId="5" xfId="0" applyNumberFormat="1" applyFont="1" applyBorder="1"/>
    <xf numFmtId="3" fontId="9" fillId="0" borderId="0" xfId="0" applyNumberFormat="1" applyFont="1"/>
    <xf numFmtId="3" fontId="9" fillId="0" borderId="0" xfId="0" applyNumberFormat="1" applyFont="1" applyFill="1" applyBorder="1" applyAlignment="1" applyProtection="1">
      <alignment wrapText="1"/>
    </xf>
    <xf numFmtId="164" fontId="2" fillId="0" borderId="4" xfId="0" applyNumberFormat="1" applyFont="1" applyFill="1" applyBorder="1" applyAlignment="1" applyProtection="1">
      <alignment horizontal="left" vertical="top" wrapText="1"/>
      <protection locked="0"/>
    </xf>
    <xf numFmtId="164" fontId="2" fillId="0" borderId="5" xfId="0" applyNumberFormat="1" applyFont="1" applyFill="1" applyBorder="1" applyAlignment="1" applyProtection="1">
      <alignment horizontal="left" vertical="top" wrapText="1"/>
      <protection locked="0"/>
    </xf>
    <xf numFmtId="164" fontId="1" fillId="2" borderId="4" xfId="0" applyNumberFormat="1" applyFont="1" applyFill="1" applyBorder="1" applyAlignment="1" applyProtection="1">
      <alignment horizontal="left" vertical="top" wrapText="1"/>
    </xf>
    <xf numFmtId="164" fontId="1" fillId="2" borderId="1" xfId="0" applyNumberFormat="1" applyFont="1" applyFill="1" applyBorder="1" applyAlignment="1" applyProtection="1">
      <alignment horizontal="left" vertical="top" wrapText="1"/>
    </xf>
    <xf numFmtId="164" fontId="1" fillId="2" borderId="5" xfId="0" applyNumberFormat="1" applyFont="1" applyFill="1" applyBorder="1" applyAlignment="1" applyProtection="1">
      <alignment horizontal="left" vertical="top" wrapText="1"/>
    </xf>
    <xf numFmtId="164" fontId="1" fillId="0" borderId="4"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1" fillId="2" borderId="4" xfId="0" applyNumberFormat="1" applyFont="1" applyFill="1" applyBorder="1" applyAlignment="1" applyProtection="1">
      <alignment horizontal="left" wrapText="1"/>
    </xf>
    <xf numFmtId="164" fontId="1" fillId="2" borderId="8" xfId="0" applyNumberFormat="1" applyFont="1" applyFill="1" applyBorder="1" applyAlignment="1" applyProtection="1">
      <alignment horizontal="left" wrapText="1"/>
    </xf>
    <xf numFmtId="164" fontId="1" fillId="2" borderId="9" xfId="0" applyNumberFormat="1" applyFont="1" applyFill="1" applyBorder="1" applyAlignment="1" applyProtection="1">
      <alignment horizontal="left" vertical="top" wrapText="1"/>
    </xf>
    <xf numFmtId="164" fontId="1" fillId="2" borderId="10" xfId="0" applyNumberFormat="1" applyFont="1" applyFill="1" applyBorder="1" applyAlignment="1" applyProtection="1">
      <alignment horizontal="left" vertical="top" wrapText="1"/>
    </xf>
    <xf numFmtId="164" fontId="1" fillId="2" borderId="8" xfId="0" applyNumberFormat="1" applyFont="1" applyFill="1" applyBorder="1" applyAlignment="1" applyProtection="1">
      <alignment horizontal="left" vertical="top" wrapText="1"/>
    </xf>
    <xf numFmtId="164" fontId="1" fillId="0" borderId="4" xfId="0" applyNumberFormat="1" applyFont="1" applyFill="1" applyBorder="1" applyAlignment="1" applyProtection="1">
      <alignment vertical="top" wrapText="1"/>
      <protection locked="0"/>
    </xf>
    <xf numFmtId="164" fontId="2" fillId="0" borderId="1" xfId="0" applyNumberFormat="1" applyFont="1" applyFill="1" applyBorder="1" applyAlignment="1" applyProtection="1">
      <alignment vertical="top" wrapText="1"/>
      <protection locked="0"/>
    </xf>
    <xf numFmtId="164" fontId="2" fillId="0" borderId="5" xfId="0" applyNumberFormat="1" applyFont="1" applyFill="1" applyBorder="1" applyAlignment="1" applyProtection="1">
      <alignment vertical="top" wrapText="1"/>
      <protection locked="0"/>
    </xf>
    <xf numFmtId="164" fontId="1" fillId="0" borderId="1" xfId="0" applyNumberFormat="1" applyFont="1" applyFill="1" applyBorder="1" applyAlignment="1" applyProtection="1">
      <alignment horizontal="left" vertical="top" wrapText="1"/>
      <protection locked="0"/>
    </xf>
    <xf numFmtId="164" fontId="1" fillId="0" borderId="5" xfId="0" applyNumberFormat="1" applyFont="1" applyFill="1" applyBorder="1" applyAlignment="1" applyProtection="1">
      <alignment horizontal="left" vertical="top" wrapText="1"/>
      <protection locked="0"/>
    </xf>
    <xf numFmtId="164" fontId="7" fillId="0" borderId="4" xfId="0" applyNumberFormat="1" applyFont="1" applyFill="1" applyBorder="1" applyAlignment="1" applyProtection="1">
      <alignment horizontal="left" vertical="top" wrapText="1"/>
      <protection locked="0"/>
    </xf>
    <xf numFmtId="164" fontId="7" fillId="0" borderId="1" xfId="0" applyNumberFormat="1" applyFont="1" applyFill="1" applyBorder="1" applyAlignment="1" applyProtection="1">
      <alignment horizontal="left" vertical="top" wrapText="1"/>
      <protection locked="0"/>
    </xf>
    <xf numFmtId="164" fontId="7" fillId="0" borderId="5" xfId="0" applyNumberFormat="1" applyFont="1" applyFill="1" applyBorder="1" applyAlignment="1" applyProtection="1">
      <alignment horizontal="left" vertical="top" wrapText="1"/>
      <protection locked="0"/>
    </xf>
    <xf numFmtId="164" fontId="7" fillId="2" borderId="4"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horizontal="left" vertical="top" wrapText="1"/>
    </xf>
    <xf numFmtId="164" fontId="7" fillId="2" borderId="5" xfId="0" applyNumberFormat="1" applyFont="1" applyFill="1" applyBorder="1" applyAlignment="1" applyProtection="1">
      <alignment horizontal="left" vertical="top" wrapText="1"/>
    </xf>
    <xf numFmtId="164" fontId="2" fillId="2" borderId="4" xfId="0" applyNumberFormat="1" applyFont="1" applyFill="1" applyBorder="1" applyAlignment="1" applyProtection="1">
      <alignment horizontal="left" vertical="top" wrapText="1"/>
    </xf>
    <xf numFmtId="164" fontId="2" fillId="2" borderId="1" xfId="0" applyNumberFormat="1" applyFont="1" applyFill="1" applyBorder="1" applyAlignment="1" applyProtection="1">
      <alignment horizontal="left" vertical="top" wrapText="1"/>
    </xf>
    <xf numFmtId="164" fontId="2" fillId="2" borderId="5" xfId="0" applyNumberFormat="1" applyFont="1" applyFill="1" applyBorder="1" applyAlignment="1" applyProtection="1">
      <alignment horizontal="left" vertical="top" wrapText="1"/>
    </xf>
    <xf numFmtId="166" fontId="2" fillId="0" borderId="4" xfId="3" applyNumberFormat="1" applyFont="1" applyFill="1" applyBorder="1" applyAlignment="1" applyProtection="1">
      <alignment horizontal="left" wrapText="1"/>
      <protection locked="0"/>
    </xf>
    <xf numFmtId="166" fontId="2" fillId="0" borderId="5" xfId="3" applyNumberFormat="1" applyFont="1" applyFill="1" applyBorder="1" applyAlignment="1" applyProtection="1">
      <alignment horizontal="left" wrapText="1"/>
      <protection locked="0"/>
    </xf>
    <xf numFmtId="3" fontId="7" fillId="0" borderId="4" xfId="0" applyNumberFormat="1" applyFont="1" applyBorder="1" applyAlignment="1">
      <alignment horizontal="left" vertical="top" wrapText="1"/>
    </xf>
    <xf numFmtId="3" fontId="7" fillId="0" borderId="1" xfId="0" applyNumberFormat="1" applyFont="1" applyBorder="1" applyAlignment="1">
      <alignment horizontal="left" vertical="top" wrapText="1"/>
    </xf>
    <xf numFmtId="3" fontId="7" fillId="0" borderId="5" xfId="0" applyNumberFormat="1" applyFont="1" applyBorder="1" applyAlignment="1">
      <alignment horizontal="left" vertical="top" wrapText="1"/>
    </xf>
    <xf numFmtId="0" fontId="17" fillId="0" borderId="1" xfId="0" applyFont="1" applyBorder="1" applyAlignment="1">
      <alignment horizontal="left" vertical="top" wrapText="1"/>
    </xf>
    <xf numFmtId="0" fontId="17" fillId="0" borderId="5" xfId="0" applyFont="1" applyBorder="1" applyAlignment="1">
      <alignment horizontal="left" vertical="top" wrapText="1"/>
    </xf>
    <xf numFmtId="0" fontId="14" fillId="0" borderId="1" xfId="0" applyFont="1" applyBorder="1" applyAlignment="1">
      <alignment horizontal="lef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14" xfId="0" applyFont="1" applyBorder="1" applyAlignment="1">
      <alignment horizontal="left" vertical="top" wrapText="1"/>
    </xf>
    <xf numFmtId="167" fontId="14" fillId="0" borderId="7" xfId="2" applyNumberFormat="1" applyFont="1" applyBorder="1" applyAlignment="1">
      <alignment horizontal="left" vertical="top" wrapText="1"/>
    </xf>
    <xf numFmtId="167" fontId="14" fillId="0" borderId="14" xfId="2" applyNumberFormat="1" applyFont="1" applyBorder="1" applyAlignment="1">
      <alignment horizontal="left" vertical="top" wrapText="1"/>
    </xf>
    <xf numFmtId="0" fontId="14" fillId="0" borderId="10" xfId="0" applyFont="1" applyBorder="1" applyAlignment="1">
      <alignment horizontal="left" vertical="top" wrapText="1"/>
    </xf>
    <xf numFmtId="0" fontId="14" fillId="0" borderId="8" xfId="0" applyFont="1" applyBorder="1" applyAlignment="1">
      <alignment horizontal="left" vertical="top" wrapText="1"/>
    </xf>
  </cellXfs>
  <cellStyles count="25">
    <cellStyle name="Comma" xfId="1" builtinId="3"/>
    <cellStyle name="Currency" xfId="2" builtinId="4"/>
    <cellStyle name="Currency 2" xfId="24" xr:uid="{00000000-0005-0000-0000-000002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4" xr:uid="{00000000-0005-0000-0000-000016000000}"/>
    <cellStyle name="Normal 3" xfId="5" xr:uid="{00000000-0005-0000-0000-000017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330"/>
  <sheetViews>
    <sheetView tabSelected="1" zoomScale="82" zoomScaleNormal="82" workbookViewId="0">
      <selection activeCell="A4" sqref="A4"/>
    </sheetView>
  </sheetViews>
  <sheetFormatPr defaultColWidth="8.81640625" defaultRowHeight="15.5" x14ac:dyDescent="0.35"/>
  <cols>
    <col min="1" max="1" width="69.7265625" style="30" customWidth="1"/>
    <col min="2" max="2" width="24" style="5" customWidth="1"/>
    <col min="3" max="3" width="23.26953125" style="5" customWidth="1"/>
    <col min="4" max="4" width="25.54296875" style="5" customWidth="1"/>
    <col min="5" max="5" width="21.453125" style="5" customWidth="1"/>
    <col min="6" max="6" width="21.1796875" style="5" customWidth="1"/>
    <col min="7" max="7" width="30.453125" style="5" bestFit="1" customWidth="1"/>
    <col min="8" max="8" width="13.26953125" style="5" customWidth="1"/>
    <col min="9" max="16384" width="8.81640625" style="5"/>
  </cols>
  <sheetData>
    <row r="1" spans="1:47" x14ac:dyDescent="0.35">
      <c r="A1" s="153" t="s">
        <v>4</v>
      </c>
      <c r="B1" s="154"/>
    </row>
    <row r="2" spans="1:47" s="4" customFormat="1" x14ac:dyDescent="0.35">
      <c r="A2" s="155" t="s">
        <v>73</v>
      </c>
      <c r="B2" s="156" t="s">
        <v>1</v>
      </c>
      <c r="C2" s="139" t="s">
        <v>1</v>
      </c>
      <c r="F2" s="139"/>
    </row>
    <row r="3" spans="1:47" s="4" customFormat="1" x14ac:dyDescent="0.35">
      <c r="A3" s="37" t="s">
        <v>156</v>
      </c>
      <c r="B3" s="156"/>
      <c r="C3" s="139" t="s">
        <v>1</v>
      </c>
      <c r="F3" s="139"/>
    </row>
    <row r="4" spans="1:47" s="6" customFormat="1" ht="15" x14ac:dyDescent="0.3">
      <c r="A4" s="240" t="s">
        <v>155</v>
      </c>
      <c r="B4" s="157" t="s">
        <v>1</v>
      </c>
      <c r="C4" s="140"/>
      <c r="F4" s="140"/>
    </row>
    <row r="5" spans="1:47" s="6" customFormat="1" ht="15" x14ac:dyDescent="0.3">
      <c r="A5" s="48"/>
      <c r="B5" s="29"/>
      <c r="C5" s="36"/>
      <c r="D5" s="36"/>
      <c r="E5" s="32"/>
      <c r="F5" s="141"/>
      <c r="G5" s="49" t="s">
        <v>60</v>
      </c>
    </row>
    <row r="6" spans="1:47" s="6" customFormat="1" ht="15" x14ac:dyDescent="0.3">
      <c r="A6" s="75" t="s">
        <v>9</v>
      </c>
      <c r="B6" s="76"/>
      <c r="C6" s="76"/>
      <c r="D6" s="77"/>
      <c r="E6" s="77"/>
      <c r="F6" s="76"/>
      <c r="G6" s="76">
        <f>ROUND(G13,0)</f>
        <v>0</v>
      </c>
    </row>
    <row r="7" spans="1:47" s="6" customFormat="1" x14ac:dyDescent="0.35">
      <c r="A7" s="48"/>
      <c r="B7" s="90" t="s">
        <v>1</v>
      </c>
      <c r="C7" s="101" t="s">
        <v>84</v>
      </c>
      <c r="D7" s="90" t="s">
        <v>85</v>
      </c>
      <c r="E7" s="90" t="s">
        <v>86</v>
      </c>
      <c r="H7" s="6" t="s">
        <v>1</v>
      </c>
    </row>
    <row r="8" spans="1:47" s="6" customFormat="1" x14ac:dyDescent="0.35">
      <c r="A8" s="97" t="s">
        <v>87</v>
      </c>
      <c r="B8" s="99" t="s">
        <v>119</v>
      </c>
      <c r="C8" s="99" t="s">
        <v>18</v>
      </c>
      <c r="D8" s="100" t="s">
        <v>25</v>
      </c>
      <c r="E8" s="99" t="s">
        <v>60</v>
      </c>
    </row>
    <row r="9" spans="1:47" s="7" customFormat="1" x14ac:dyDescent="0.35">
      <c r="A9" s="51" t="s">
        <v>1</v>
      </c>
      <c r="B9" s="52"/>
      <c r="C9" s="158"/>
      <c r="D9" s="79">
        <f>C9*12</f>
        <v>0</v>
      </c>
      <c r="E9" s="98">
        <f>C9*B9</f>
        <v>0</v>
      </c>
      <c r="G9" s="7" t="s">
        <v>1</v>
      </c>
      <c r="H9" s="7" t="s">
        <v>1</v>
      </c>
    </row>
    <row r="10" spans="1:47" s="7" customFormat="1" x14ac:dyDescent="0.35">
      <c r="A10" s="51"/>
      <c r="B10" s="52"/>
      <c r="C10" s="158"/>
      <c r="D10" s="79">
        <f>C10*12</f>
        <v>0</v>
      </c>
      <c r="E10" s="98">
        <f>C10*B10</f>
        <v>0</v>
      </c>
    </row>
    <row r="11" spans="1:47" s="7" customFormat="1" x14ac:dyDescent="0.35">
      <c r="A11" s="51"/>
      <c r="B11" s="52"/>
      <c r="C11" s="158"/>
      <c r="D11" s="79">
        <f>C11*12</f>
        <v>0</v>
      </c>
      <c r="E11" s="98">
        <f>C11*B11</f>
        <v>0</v>
      </c>
    </row>
    <row r="12" spans="1:47" s="7" customFormat="1" x14ac:dyDescent="0.35">
      <c r="A12" s="51"/>
      <c r="B12" s="52"/>
      <c r="C12" s="158"/>
      <c r="D12" s="79">
        <f>C12*12</f>
        <v>0</v>
      </c>
      <c r="E12" s="98">
        <f>C12*B12</f>
        <v>0</v>
      </c>
    </row>
    <row r="13" spans="1:47" s="6" customFormat="1" thickBot="1" x14ac:dyDescent="0.35">
      <c r="A13" s="80" t="s">
        <v>2</v>
      </c>
      <c r="B13" s="81"/>
      <c r="C13" s="82" t="s">
        <v>1</v>
      </c>
      <c r="D13" s="82" t="s">
        <v>1</v>
      </c>
      <c r="E13" s="83" t="s">
        <v>1</v>
      </c>
      <c r="F13" s="84" t="s">
        <v>1</v>
      </c>
      <c r="G13" s="85">
        <f>SUM(E9:E12)</f>
        <v>0</v>
      </c>
    </row>
    <row r="14" spans="1:47" s="6" customFormat="1" ht="21" customHeight="1" thickTop="1" x14ac:dyDescent="0.3">
      <c r="A14" s="264" t="s">
        <v>26</v>
      </c>
      <c r="B14" s="265"/>
      <c r="C14" s="265"/>
      <c r="D14" s="266"/>
      <c r="E14" s="54" t="s">
        <v>1</v>
      </c>
      <c r="F14" s="32" t="s">
        <v>1</v>
      </c>
      <c r="G14" s="33"/>
    </row>
    <row r="15" spans="1:47" s="144" customFormat="1" ht="65.150000000000006" customHeight="1" x14ac:dyDescent="0.3">
      <c r="A15" s="241" t="s">
        <v>93</v>
      </c>
      <c r="B15" s="247"/>
      <c r="C15" s="247"/>
      <c r="D15" s="24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row>
    <row r="16" spans="1:47" s="6" customFormat="1" ht="15" x14ac:dyDescent="0.3">
      <c r="G16" s="8"/>
    </row>
    <row r="17" spans="1:41" s="6" customFormat="1" ht="15" x14ac:dyDescent="0.3">
      <c r="A17" s="77" t="s">
        <v>10</v>
      </c>
      <c r="B17" s="77"/>
      <c r="C17" s="77"/>
      <c r="D17" s="77"/>
      <c r="E17" s="77"/>
      <c r="F17" s="77" t="s">
        <v>1</v>
      </c>
      <c r="G17" s="86">
        <f>ROUND( A19*B19, 0)</f>
        <v>0</v>
      </c>
    </row>
    <row r="18" spans="1:41" s="6" customFormat="1" x14ac:dyDescent="0.35">
      <c r="A18" s="87" t="s">
        <v>31</v>
      </c>
      <c r="B18" s="88" t="s">
        <v>32</v>
      </c>
      <c r="C18" s="78" t="s">
        <v>33</v>
      </c>
      <c r="D18" s="32"/>
      <c r="E18" s="32"/>
      <c r="F18" s="32"/>
      <c r="G18" s="32"/>
    </row>
    <row r="19" spans="1:41" s="6" customFormat="1" x14ac:dyDescent="0.35">
      <c r="A19" s="159">
        <v>0.155</v>
      </c>
      <c r="B19" s="160">
        <f>ROUND(G13,0)</f>
        <v>0</v>
      </c>
      <c r="C19" s="161" t="s">
        <v>34</v>
      </c>
      <c r="D19" s="6" t="s">
        <v>1</v>
      </c>
    </row>
    <row r="20" spans="1:41" s="6" customFormat="1" ht="27" customHeight="1" x14ac:dyDescent="0.35">
      <c r="A20" s="267" t="s">
        <v>120</v>
      </c>
      <c r="B20" s="268"/>
      <c r="C20" s="198"/>
    </row>
    <row r="21" spans="1:41" s="6" customFormat="1" ht="15" x14ac:dyDescent="0.3">
      <c r="A21" s="6" t="s">
        <v>1</v>
      </c>
    </row>
    <row r="22" spans="1:41" s="6" customFormat="1" ht="15" x14ac:dyDescent="0.3">
      <c r="A22" s="75" t="s">
        <v>121</v>
      </c>
      <c r="B22" s="76"/>
      <c r="C22" s="76"/>
      <c r="D22" s="76"/>
      <c r="E22" s="77"/>
      <c r="F22" s="77" t="s">
        <v>1</v>
      </c>
      <c r="G22" s="151">
        <f>D50</f>
        <v>0</v>
      </c>
    </row>
    <row r="23" spans="1:41" s="6" customFormat="1" ht="35.25" customHeight="1" x14ac:dyDescent="0.3">
      <c r="A23" s="264" t="s">
        <v>88</v>
      </c>
      <c r="B23" s="265"/>
      <c r="C23" s="265"/>
      <c r="D23" s="266"/>
      <c r="E23" s="31" t="s">
        <v>1</v>
      </c>
      <c r="F23" s="32"/>
      <c r="G23" s="33"/>
    </row>
    <row r="24" spans="1:41" s="6" customFormat="1" x14ac:dyDescent="0.35">
      <c r="A24" s="48" t="s">
        <v>1</v>
      </c>
      <c r="B24" s="90" t="s">
        <v>90</v>
      </c>
      <c r="C24" s="90" t="s">
        <v>89</v>
      </c>
      <c r="D24" s="162" t="s">
        <v>91</v>
      </c>
      <c r="E24" s="90" t="s">
        <v>92</v>
      </c>
      <c r="G24" s="8"/>
    </row>
    <row r="25" spans="1:41" s="6" customFormat="1" x14ac:dyDescent="0.35">
      <c r="A25" s="44" t="s">
        <v>1</v>
      </c>
      <c r="B25" s="92" t="s">
        <v>39</v>
      </c>
      <c r="C25" s="93" t="s">
        <v>18</v>
      </c>
      <c r="D25" s="93" t="s">
        <v>14</v>
      </c>
      <c r="E25" s="91" t="s">
        <v>15</v>
      </c>
      <c r="F25" s="6" t="s">
        <v>1</v>
      </c>
      <c r="G25" s="8"/>
    </row>
    <row r="26" spans="1:41" s="12" customFormat="1" x14ac:dyDescent="0.35">
      <c r="A26" s="55" t="s">
        <v>94</v>
      </c>
      <c r="B26" s="164">
        <v>0</v>
      </c>
      <c r="C26" s="166">
        <v>0</v>
      </c>
      <c r="D26" s="165">
        <f>C26*260</f>
        <v>0</v>
      </c>
      <c r="E26" s="102">
        <v>0</v>
      </c>
      <c r="G26" s="11"/>
    </row>
    <row r="27" spans="1:41" s="12" customFormat="1" ht="18" customHeight="1" x14ac:dyDescent="0.35">
      <c r="A27" s="261" t="s">
        <v>64</v>
      </c>
      <c r="B27" s="262"/>
      <c r="C27" s="262"/>
      <c r="D27" s="262"/>
      <c r="E27" s="263"/>
      <c r="F27" s="9"/>
      <c r="G27" s="11"/>
    </row>
    <row r="28" spans="1:41" s="145" customFormat="1" ht="98.15" customHeight="1" x14ac:dyDescent="0.35">
      <c r="A28" s="258" t="s">
        <v>93</v>
      </c>
      <c r="B28" s="259"/>
      <c r="C28" s="259"/>
      <c r="D28" s="259"/>
      <c r="E28" s="260"/>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s="12" customFormat="1" x14ac:dyDescent="0.35">
      <c r="A29" s="57"/>
      <c r="B29" s="90" t="s">
        <v>90</v>
      </c>
      <c r="C29" s="90" t="s">
        <v>89</v>
      </c>
      <c r="D29" s="162" t="s">
        <v>91</v>
      </c>
      <c r="E29" s="90" t="s">
        <v>92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s="12" customFormat="1" x14ac:dyDescent="0.35">
      <c r="B30" s="92" t="s">
        <v>39</v>
      </c>
      <c r="C30" s="93" t="s">
        <v>18</v>
      </c>
      <c r="D30" s="93" t="s">
        <v>14</v>
      </c>
      <c r="E30" s="91" t="s">
        <v>15</v>
      </c>
      <c r="G30" s="11"/>
    </row>
    <row r="31" spans="1:41" s="12" customFormat="1" x14ac:dyDescent="0.35">
      <c r="A31" s="55" t="s">
        <v>94</v>
      </c>
      <c r="B31" s="164">
        <v>0</v>
      </c>
      <c r="C31" s="166">
        <v>0</v>
      </c>
      <c r="D31" s="165">
        <f>C31*260</f>
        <v>0</v>
      </c>
      <c r="E31" s="102">
        <v>0</v>
      </c>
      <c r="G31" s="11"/>
    </row>
    <row r="32" spans="1:41" s="12" customFormat="1" ht="15.75" customHeight="1" x14ac:dyDescent="0.35">
      <c r="A32" s="261" t="s">
        <v>64</v>
      </c>
      <c r="B32" s="262"/>
      <c r="C32" s="262"/>
      <c r="D32" s="262"/>
      <c r="E32" s="263"/>
      <c r="F32" s="9"/>
      <c r="G32" s="11"/>
    </row>
    <row r="33" spans="1:7" s="12" customFormat="1" ht="95.25" customHeight="1" x14ac:dyDescent="0.35">
      <c r="A33" s="258" t="s">
        <v>93</v>
      </c>
      <c r="B33" s="259"/>
      <c r="C33" s="259"/>
      <c r="D33" s="259"/>
      <c r="E33" s="260"/>
      <c r="F33" s="13"/>
      <c r="G33" s="11" t="s">
        <v>1</v>
      </c>
    </row>
    <row r="34" spans="1:7" s="12" customFormat="1" x14ac:dyDescent="0.35">
      <c r="A34" s="57"/>
      <c r="B34" s="90" t="s">
        <v>90</v>
      </c>
      <c r="C34" s="90" t="s">
        <v>89</v>
      </c>
      <c r="D34" s="162" t="s">
        <v>91</v>
      </c>
      <c r="E34" s="90" t="s">
        <v>92</v>
      </c>
      <c r="G34" s="11"/>
    </row>
    <row r="35" spans="1:7" s="12" customFormat="1" x14ac:dyDescent="0.35">
      <c r="A35" s="58" t="s">
        <v>1</v>
      </c>
      <c r="B35" s="92" t="s">
        <v>39</v>
      </c>
      <c r="C35" s="93" t="s">
        <v>18</v>
      </c>
      <c r="D35" s="93" t="s">
        <v>14</v>
      </c>
      <c r="E35" s="91" t="s">
        <v>15</v>
      </c>
      <c r="G35" s="11"/>
    </row>
    <row r="36" spans="1:7" s="12" customFormat="1" x14ac:dyDescent="0.35">
      <c r="A36" s="55" t="s">
        <v>94</v>
      </c>
      <c r="B36" s="164">
        <v>0</v>
      </c>
      <c r="C36" s="166">
        <v>0</v>
      </c>
      <c r="D36" s="165">
        <f>C36*260</f>
        <v>0</v>
      </c>
      <c r="E36" s="102">
        <v>0</v>
      </c>
      <c r="G36" s="11"/>
    </row>
    <row r="37" spans="1:7" s="12" customFormat="1" ht="15.75" customHeight="1" x14ac:dyDescent="0.35">
      <c r="A37" s="261" t="s">
        <v>64</v>
      </c>
      <c r="B37" s="262"/>
      <c r="C37" s="262"/>
      <c r="D37" s="262"/>
      <c r="E37" s="263"/>
      <c r="F37" s="9"/>
      <c r="G37" s="11"/>
    </row>
    <row r="38" spans="1:7" s="12" customFormat="1" ht="86.25" customHeight="1" x14ac:dyDescent="0.35">
      <c r="A38" s="258" t="s">
        <v>93</v>
      </c>
      <c r="B38" s="259"/>
      <c r="C38" s="259"/>
      <c r="D38" s="259"/>
      <c r="E38" s="260"/>
      <c r="F38" s="10"/>
      <c r="G38" s="11"/>
    </row>
    <row r="39" spans="1:7" s="12" customFormat="1" x14ac:dyDescent="0.35">
      <c r="A39" s="57" t="s">
        <v>1</v>
      </c>
      <c r="B39" s="90" t="s">
        <v>90</v>
      </c>
      <c r="C39" s="90" t="s">
        <v>89</v>
      </c>
      <c r="D39" s="162" t="s">
        <v>91</v>
      </c>
      <c r="E39" s="90" t="s">
        <v>92</v>
      </c>
      <c r="F39" s="10"/>
      <c r="G39" s="11"/>
    </row>
    <row r="40" spans="1:7" s="12" customFormat="1" x14ac:dyDescent="0.35">
      <c r="A40" s="3"/>
      <c r="B40" s="92" t="s">
        <v>39</v>
      </c>
      <c r="C40" s="93" t="s">
        <v>18</v>
      </c>
      <c r="D40" s="93" t="s">
        <v>14</v>
      </c>
      <c r="E40" s="91" t="s">
        <v>15</v>
      </c>
      <c r="F40" s="56"/>
      <c r="G40" s="11"/>
    </row>
    <row r="41" spans="1:7" s="12" customFormat="1" x14ac:dyDescent="0.35">
      <c r="A41" s="55" t="s">
        <v>94</v>
      </c>
      <c r="B41" s="164">
        <v>0</v>
      </c>
      <c r="C41" s="166">
        <v>0</v>
      </c>
      <c r="D41" s="165">
        <f>C41*260</f>
        <v>0</v>
      </c>
      <c r="E41" s="102">
        <v>0</v>
      </c>
      <c r="F41" s="10" t="s">
        <v>1</v>
      </c>
      <c r="G41" s="11"/>
    </row>
    <row r="42" spans="1:7" s="12" customFormat="1" ht="15.75" customHeight="1" x14ac:dyDescent="0.35">
      <c r="A42" s="261" t="s">
        <v>64</v>
      </c>
      <c r="B42" s="262"/>
      <c r="C42" s="262"/>
      <c r="D42" s="262"/>
      <c r="E42" s="263"/>
      <c r="F42" s="9"/>
      <c r="G42" s="11"/>
    </row>
    <row r="43" spans="1:7" s="12" customFormat="1" ht="74.25" customHeight="1" x14ac:dyDescent="0.35">
      <c r="A43" s="258" t="s">
        <v>93</v>
      </c>
      <c r="B43" s="259"/>
      <c r="C43" s="259"/>
      <c r="D43" s="259"/>
      <c r="E43" s="260"/>
      <c r="F43" s="10" t="s">
        <v>1</v>
      </c>
      <c r="G43" s="11"/>
    </row>
    <row r="44" spans="1:7" s="12" customFormat="1" x14ac:dyDescent="0.35">
      <c r="A44" s="57"/>
      <c r="B44" s="90" t="s">
        <v>90</v>
      </c>
      <c r="C44" s="90" t="s">
        <v>89</v>
      </c>
      <c r="D44" s="162" t="s">
        <v>91</v>
      </c>
      <c r="E44" s="90" t="s">
        <v>92</v>
      </c>
      <c r="G44" s="11" t="s">
        <v>1</v>
      </c>
    </row>
    <row r="45" spans="1:7" s="12" customFormat="1" x14ac:dyDescent="0.35">
      <c r="A45" s="3"/>
      <c r="B45" s="92" t="s">
        <v>39</v>
      </c>
      <c r="C45" s="93" t="s">
        <v>18</v>
      </c>
      <c r="D45" s="93" t="s">
        <v>14</v>
      </c>
      <c r="E45" s="91" t="s">
        <v>15</v>
      </c>
      <c r="G45" s="11"/>
    </row>
    <row r="46" spans="1:7" s="12" customFormat="1" x14ac:dyDescent="0.35">
      <c r="A46" s="55" t="s">
        <v>94</v>
      </c>
      <c r="B46" s="164">
        <v>0</v>
      </c>
      <c r="C46" s="166">
        <v>0</v>
      </c>
      <c r="D46" s="165">
        <f>C46*260</f>
        <v>0</v>
      </c>
      <c r="E46" s="102">
        <v>0</v>
      </c>
      <c r="G46" s="11"/>
    </row>
    <row r="47" spans="1:7" s="12" customFormat="1" ht="15.75" customHeight="1" x14ac:dyDescent="0.35">
      <c r="A47" s="261" t="s">
        <v>64</v>
      </c>
      <c r="B47" s="262"/>
      <c r="C47" s="262"/>
      <c r="D47" s="262"/>
      <c r="E47" s="263"/>
      <c r="F47" s="9" t="s">
        <v>1</v>
      </c>
      <c r="G47" s="11"/>
    </row>
    <row r="48" spans="1:7" s="12" customFormat="1" ht="60.75" customHeight="1" x14ac:dyDescent="0.35">
      <c r="A48" s="258" t="s">
        <v>93</v>
      </c>
      <c r="B48" s="259"/>
      <c r="C48" s="259"/>
      <c r="D48" s="259"/>
      <c r="E48" s="260"/>
      <c r="F48" s="3"/>
      <c r="G48" s="11" t="s">
        <v>1</v>
      </c>
    </row>
    <row r="49" spans="1:8" s="12" customFormat="1" x14ac:dyDescent="0.35">
      <c r="A49" s="3" t="s">
        <v>1</v>
      </c>
      <c r="C49" s="96" t="s">
        <v>12</v>
      </c>
      <c r="D49" s="96" t="s">
        <v>27</v>
      </c>
      <c r="E49" s="3"/>
      <c r="F49" s="3"/>
      <c r="G49" s="11"/>
    </row>
    <row r="50" spans="1:8" s="12" customFormat="1" ht="16" thickBot="1" x14ac:dyDescent="0.4">
      <c r="A50" s="94" t="s">
        <v>2</v>
      </c>
      <c r="B50" s="95"/>
      <c r="C50" s="167">
        <f>C46+C41+C36+C31+C26</f>
        <v>0</v>
      </c>
      <c r="D50" s="103">
        <f>E36+E41+E46+E31+E26</f>
        <v>0</v>
      </c>
      <c r="E50" s="3" t="s">
        <v>1</v>
      </c>
      <c r="F50" s="3" t="s">
        <v>1</v>
      </c>
      <c r="G50" s="11"/>
    </row>
    <row r="51" spans="1:8" s="12" customFormat="1" ht="16" thickTop="1" x14ac:dyDescent="0.35">
      <c r="A51" s="14" t="s">
        <v>1</v>
      </c>
      <c r="B51" s="3" t="s">
        <v>1</v>
      </c>
      <c r="C51" s="3" t="s">
        <v>1</v>
      </c>
      <c r="D51" s="3"/>
      <c r="E51" s="3" t="s">
        <v>1</v>
      </c>
      <c r="F51" s="3"/>
      <c r="G51" s="11"/>
    </row>
    <row r="52" spans="1:8" s="6" customFormat="1" ht="15" x14ac:dyDescent="0.3">
      <c r="A52" s="75" t="s">
        <v>74</v>
      </c>
      <c r="B52" s="76"/>
      <c r="C52" s="76"/>
      <c r="D52" s="77"/>
      <c r="E52" s="77"/>
      <c r="F52" s="76"/>
      <c r="G52" s="76">
        <f>F60+F71+F82+F93+F104</f>
        <v>0</v>
      </c>
    </row>
    <row r="53" spans="1:8" s="7" customFormat="1" x14ac:dyDescent="0.35">
      <c r="A53" s="171" t="s">
        <v>94</v>
      </c>
      <c r="B53" s="168" t="s">
        <v>5</v>
      </c>
      <c r="C53" s="101" t="s">
        <v>19</v>
      </c>
      <c r="D53" s="101" t="s">
        <v>65</v>
      </c>
      <c r="E53" s="101" t="s">
        <v>6</v>
      </c>
      <c r="F53" s="90" t="s">
        <v>2</v>
      </c>
      <c r="G53" s="59"/>
    </row>
    <row r="54" spans="1:8" s="7" customFormat="1" x14ac:dyDescent="0.35">
      <c r="A54" s="172" t="s">
        <v>7</v>
      </c>
      <c r="B54" s="53"/>
      <c r="C54" s="53"/>
      <c r="D54" s="105" t="s">
        <v>36</v>
      </c>
      <c r="E54" s="170">
        <v>800</v>
      </c>
      <c r="F54" s="160">
        <f>B54*C54*E54</f>
        <v>0</v>
      </c>
      <c r="G54" s="11" t="s">
        <v>1</v>
      </c>
      <c r="H54" s="7" t="s">
        <v>1</v>
      </c>
    </row>
    <row r="55" spans="1:8" s="7" customFormat="1" x14ac:dyDescent="0.35">
      <c r="A55" s="172" t="s">
        <v>40</v>
      </c>
      <c r="B55" s="53"/>
      <c r="C55" s="53"/>
      <c r="D55" s="53"/>
      <c r="E55" s="170">
        <v>250</v>
      </c>
      <c r="F55" s="160">
        <f>B55*C55*D55*E55</f>
        <v>0</v>
      </c>
      <c r="G55" s="11"/>
    </row>
    <row r="56" spans="1:8" s="7" customFormat="1" x14ac:dyDescent="0.35">
      <c r="A56" s="172" t="s">
        <v>41</v>
      </c>
      <c r="B56" s="53"/>
      <c r="C56" s="53"/>
      <c r="D56" s="53"/>
      <c r="E56" s="170">
        <v>71</v>
      </c>
      <c r="F56" s="160">
        <f>B56*C56*D56*E56</f>
        <v>0</v>
      </c>
      <c r="G56" s="11"/>
    </row>
    <row r="57" spans="1:8" s="7" customFormat="1" x14ac:dyDescent="0.35">
      <c r="A57" s="172" t="s">
        <v>42</v>
      </c>
      <c r="B57" s="53"/>
      <c r="C57" s="53"/>
      <c r="D57" s="53"/>
      <c r="E57" s="170">
        <v>75</v>
      </c>
      <c r="F57" s="160">
        <f>B57*C57*D57*E57</f>
        <v>0</v>
      </c>
      <c r="G57" s="11" t="s">
        <v>1</v>
      </c>
    </row>
    <row r="58" spans="1:8" s="7" customFormat="1" x14ac:dyDescent="0.35">
      <c r="A58" s="172" t="s">
        <v>43</v>
      </c>
      <c r="B58" s="53"/>
      <c r="C58" s="53"/>
      <c r="D58" s="53"/>
      <c r="E58" s="170">
        <v>100</v>
      </c>
      <c r="F58" s="160">
        <f>B58*C58*D58*E58</f>
        <v>0</v>
      </c>
      <c r="G58" s="11"/>
    </row>
    <row r="59" spans="1:8" s="7" customFormat="1" x14ac:dyDescent="0.35">
      <c r="A59" s="172" t="s">
        <v>30</v>
      </c>
      <c r="B59" s="53"/>
      <c r="C59" s="53"/>
      <c r="D59" s="105" t="s">
        <v>36</v>
      </c>
      <c r="E59" s="170">
        <v>500</v>
      </c>
      <c r="F59" s="160">
        <f>B59*C59*E59</f>
        <v>0</v>
      </c>
      <c r="G59" s="11" t="s">
        <v>1</v>
      </c>
    </row>
    <row r="60" spans="1:8" s="7" customFormat="1" x14ac:dyDescent="0.35">
      <c r="A60" s="108" t="s">
        <v>11</v>
      </c>
      <c r="B60" s="107" t="s">
        <v>1</v>
      </c>
      <c r="C60" s="109"/>
      <c r="D60" s="109"/>
      <c r="E60" s="110"/>
      <c r="F60" s="107">
        <f>SUM(F54:F59)</f>
        <v>0</v>
      </c>
      <c r="G60" s="59"/>
    </row>
    <row r="61" spans="1:8" s="7" customFormat="1" ht="24" customHeight="1" x14ac:dyDescent="0.35">
      <c r="A61" s="250" t="s">
        <v>44</v>
      </c>
      <c r="B61" s="251"/>
      <c r="C61" s="251"/>
      <c r="D61" s="252"/>
      <c r="E61" s="61"/>
      <c r="G61" s="59" t="s">
        <v>1</v>
      </c>
    </row>
    <row r="62" spans="1:8" s="7" customFormat="1" ht="40" customHeight="1" x14ac:dyDescent="0.35">
      <c r="A62" s="241" t="s">
        <v>96</v>
      </c>
      <c r="B62" s="247"/>
      <c r="C62" s="247"/>
      <c r="D62" s="242"/>
      <c r="E62" s="15"/>
      <c r="F62" s="15" t="s">
        <v>1</v>
      </c>
      <c r="G62" s="16"/>
      <c r="H62" s="15"/>
    </row>
    <row r="63" spans="1:8" s="7" customFormat="1" x14ac:dyDescent="0.35">
      <c r="A63" s="17" t="s">
        <v>1</v>
      </c>
      <c r="B63" s="17"/>
      <c r="C63" s="17"/>
      <c r="D63" s="17"/>
      <c r="E63" s="15"/>
      <c r="F63" s="15"/>
      <c r="G63" s="16"/>
      <c r="H63" s="15"/>
    </row>
    <row r="64" spans="1:8" s="7" customFormat="1" x14ac:dyDescent="0.35">
      <c r="A64" s="171" t="s">
        <v>94</v>
      </c>
      <c r="B64" s="168" t="s">
        <v>5</v>
      </c>
      <c r="C64" s="101" t="s">
        <v>19</v>
      </c>
      <c r="D64" s="101" t="s">
        <v>65</v>
      </c>
      <c r="E64" s="101" t="s">
        <v>6</v>
      </c>
      <c r="F64" s="90" t="s">
        <v>2</v>
      </c>
      <c r="G64" s="59" t="s">
        <v>1</v>
      </c>
    </row>
    <row r="65" spans="1:8" s="7" customFormat="1" x14ac:dyDescent="0.35">
      <c r="A65" s="172" t="s">
        <v>7</v>
      </c>
      <c r="B65" s="53"/>
      <c r="C65" s="53"/>
      <c r="D65" s="105" t="s">
        <v>36</v>
      </c>
      <c r="E65" s="170">
        <v>800</v>
      </c>
      <c r="F65" s="160">
        <f>B65*C65*E65</f>
        <v>0</v>
      </c>
      <c r="G65" s="11"/>
    </row>
    <row r="66" spans="1:8" s="7" customFormat="1" x14ac:dyDescent="0.35">
      <c r="A66" s="172" t="s">
        <v>40</v>
      </c>
      <c r="B66" s="53"/>
      <c r="C66" s="53"/>
      <c r="D66" s="53"/>
      <c r="E66" s="170">
        <v>250</v>
      </c>
      <c r="F66" s="160">
        <f>B66*C66*D66*E66</f>
        <v>0</v>
      </c>
      <c r="G66" s="11"/>
    </row>
    <row r="67" spans="1:8" s="7" customFormat="1" x14ac:dyDescent="0.35">
      <c r="A67" s="172" t="s">
        <v>41</v>
      </c>
      <c r="B67" s="53"/>
      <c r="C67" s="53"/>
      <c r="D67" s="53"/>
      <c r="E67" s="170">
        <v>71</v>
      </c>
      <c r="F67" s="160">
        <f>B67*C67*D67*E67</f>
        <v>0</v>
      </c>
      <c r="G67" s="11"/>
    </row>
    <row r="68" spans="1:8" s="7" customFormat="1" x14ac:dyDescent="0.35">
      <c r="A68" s="172" t="s">
        <v>42</v>
      </c>
      <c r="B68" s="53"/>
      <c r="C68" s="53"/>
      <c r="D68" s="53"/>
      <c r="E68" s="170">
        <v>75</v>
      </c>
      <c r="F68" s="160">
        <f>B68*C68*D68*E68</f>
        <v>0</v>
      </c>
      <c r="G68" s="11"/>
    </row>
    <row r="69" spans="1:8" s="7" customFormat="1" x14ac:dyDescent="0.35">
      <c r="A69" s="172" t="s">
        <v>43</v>
      </c>
      <c r="B69" s="53"/>
      <c r="C69" s="53"/>
      <c r="D69" s="53"/>
      <c r="E69" s="170">
        <v>100</v>
      </c>
      <c r="F69" s="160">
        <f>B69*C69*D69*E69</f>
        <v>0</v>
      </c>
      <c r="G69" s="11"/>
    </row>
    <row r="70" spans="1:8" s="7" customFormat="1" x14ac:dyDescent="0.35">
      <c r="A70" s="172" t="s">
        <v>30</v>
      </c>
      <c r="B70" s="53"/>
      <c r="C70" s="53"/>
      <c r="D70" s="105" t="s">
        <v>36</v>
      </c>
      <c r="E70" s="170">
        <v>500</v>
      </c>
      <c r="F70" s="160">
        <f>B70*C70*E70</f>
        <v>0</v>
      </c>
      <c r="G70" s="11"/>
    </row>
    <row r="71" spans="1:8" s="7" customFormat="1" x14ac:dyDescent="0.35">
      <c r="A71" s="108" t="s">
        <v>11</v>
      </c>
      <c r="B71" s="107" t="s">
        <v>1</v>
      </c>
      <c r="C71" s="109"/>
      <c r="D71" s="109"/>
      <c r="E71" s="110"/>
      <c r="F71" s="107">
        <f>SUM(F65:F70)</f>
        <v>0</v>
      </c>
      <c r="G71" s="59"/>
    </row>
    <row r="72" spans="1:8" s="7" customFormat="1" ht="24" customHeight="1" x14ac:dyDescent="0.35">
      <c r="A72" s="243" t="s">
        <v>44</v>
      </c>
      <c r="B72" s="244"/>
      <c r="C72" s="244"/>
      <c r="D72" s="245"/>
      <c r="E72" s="62"/>
      <c r="G72" s="59"/>
    </row>
    <row r="73" spans="1:8" s="7" customFormat="1" ht="37.5" customHeight="1" x14ac:dyDescent="0.35">
      <c r="A73" s="241" t="s">
        <v>96</v>
      </c>
      <c r="B73" s="247"/>
      <c r="C73" s="247"/>
      <c r="D73" s="242"/>
      <c r="E73" s="15"/>
      <c r="F73" s="15" t="s">
        <v>1</v>
      </c>
      <c r="G73" s="16"/>
      <c r="H73" s="15"/>
    </row>
    <row r="74" spans="1:8" s="7" customFormat="1" x14ac:dyDescent="0.35">
      <c r="A74" s="18"/>
      <c r="B74" s="142"/>
      <c r="C74" s="142"/>
      <c r="D74" s="18"/>
      <c r="E74" s="15"/>
      <c r="F74" s="15"/>
      <c r="G74" s="16"/>
      <c r="H74" s="15"/>
    </row>
    <row r="75" spans="1:8" s="7" customFormat="1" x14ac:dyDescent="0.35">
      <c r="A75" s="171" t="s">
        <v>94</v>
      </c>
      <c r="B75" s="168" t="s">
        <v>5</v>
      </c>
      <c r="C75" s="101" t="s">
        <v>19</v>
      </c>
      <c r="D75" s="101" t="s">
        <v>65</v>
      </c>
      <c r="E75" s="101" t="s">
        <v>6</v>
      </c>
      <c r="F75" s="90" t="s">
        <v>2</v>
      </c>
      <c r="G75" s="59" t="s">
        <v>1</v>
      </c>
    </row>
    <row r="76" spans="1:8" s="7" customFormat="1" x14ac:dyDescent="0.35">
      <c r="A76" s="172" t="s">
        <v>7</v>
      </c>
      <c r="B76" s="53"/>
      <c r="C76" s="53"/>
      <c r="D76" s="105" t="s">
        <v>36</v>
      </c>
      <c r="E76" s="170">
        <v>800</v>
      </c>
      <c r="F76" s="160">
        <f>B76*C76*E76</f>
        <v>0</v>
      </c>
      <c r="G76" s="11"/>
    </row>
    <row r="77" spans="1:8" s="7" customFormat="1" x14ac:dyDescent="0.35">
      <c r="A77" s="172" t="s">
        <v>40</v>
      </c>
      <c r="B77" s="53"/>
      <c r="C77" s="53"/>
      <c r="D77" s="53"/>
      <c r="E77" s="170">
        <v>250</v>
      </c>
      <c r="F77" s="160">
        <f>B77*C77*D77*E77</f>
        <v>0</v>
      </c>
      <c r="G77" s="11"/>
    </row>
    <row r="78" spans="1:8" s="7" customFormat="1" x14ac:dyDescent="0.35">
      <c r="A78" s="172" t="s">
        <v>41</v>
      </c>
      <c r="B78" s="53"/>
      <c r="C78" s="53"/>
      <c r="D78" s="53"/>
      <c r="E78" s="170">
        <v>71</v>
      </c>
      <c r="F78" s="160">
        <f>B78*C78*D78*E78</f>
        <v>0</v>
      </c>
      <c r="G78" s="11"/>
    </row>
    <row r="79" spans="1:8" s="7" customFormat="1" x14ac:dyDescent="0.35">
      <c r="A79" s="172" t="s">
        <v>42</v>
      </c>
      <c r="B79" s="53"/>
      <c r="C79" s="53"/>
      <c r="D79" s="53"/>
      <c r="E79" s="170">
        <v>75</v>
      </c>
      <c r="F79" s="160">
        <f>B79*C79*D79*E79</f>
        <v>0</v>
      </c>
      <c r="G79" s="11"/>
    </row>
    <row r="80" spans="1:8" s="7" customFormat="1" x14ac:dyDescent="0.35">
      <c r="A80" s="172" t="s">
        <v>43</v>
      </c>
      <c r="B80" s="53"/>
      <c r="C80" s="53"/>
      <c r="D80" s="53"/>
      <c r="E80" s="170">
        <v>100</v>
      </c>
      <c r="F80" s="160">
        <f>B80*C80*D80*E80</f>
        <v>0</v>
      </c>
      <c r="G80" s="11"/>
    </row>
    <row r="81" spans="1:8" s="7" customFormat="1" x14ac:dyDescent="0.35">
      <c r="A81" s="172" t="s">
        <v>30</v>
      </c>
      <c r="B81" s="53"/>
      <c r="C81" s="53"/>
      <c r="D81" s="105" t="s">
        <v>36</v>
      </c>
      <c r="E81" s="170">
        <v>500</v>
      </c>
      <c r="F81" s="160">
        <f>B81*C81*E81</f>
        <v>0</v>
      </c>
      <c r="G81" s="11"/>
    </row>
    <row r="82" spans="1:8" s="7" customFormat="1" x14ac:dyDescent="0.35">
      <c r="A82" s="108" t="s">
        <v>11</v>
      </c>
      <c r="B82" s="107" t="s">
        <v>1</v>
      </c>
      <c r="C82" s="109"/>
      <c r="D82" s="109"/>
      <c r="E82" s="110"/>
      <c r="F82" s="107">
        <f>SUM(F76:F81)</f>
        <v>0</v>
      </c>
      <c r="G82" s="59"/>
    </row>
    <row r="83" spans="1:8" s="7" customFormat="1" ht="24" customHeight="1" x14ac:dyDescent="0.35">
      <c r="A83" s="243" t="s">
        <v>44</v>
      </c>
      <c r="B83" s="244"/>
      <c r="C83" s="244"/>
      <c r="D83" s="245"/>
      <c r="E83" s="62"/>
      <c r="G83" s="59"/>
    </row>
    <row r="84" spans="1:8" s="7" customFormat="1" ht="37.5" customHeight="1" x14ac:dyDescent="0.35">
      <c r="A84" s="241" t="s">
        <v>96</v>
      </c>
      <c r="B84" s="247"/>
      <c r="C84" s="247"/>
      <c r="D84" s="242"/>
      <c r="E84" s="15"/>
      <c r="F84" s="15" t="s">
        <v>1</v>
      </c>
      <c r="G84" s="16"/>
      <c r="H84" s="15"/>
    </row>
    <row r="85" spans="1:8" s="7" customFormat="1" x14ac:dyDescent="0.35">
      <c r="A85" s="18"/>
      <c r="B85" s="18"/>
      <c r="C85" s="18"/>
      <c r="D85" s="18"/>
      <c r="E85" s="15"/>
      <c r="F85" s="15"/>
      <c r="G85" s="16"/>
      <c r="H85" s="15"/>
    </row>
    <row r="86" spans="1:8" s="7" customFormat="1" x14ac:dyDescent="0.35">
      <c r="A86" s="171" t="s">
        <v>94</v>
      </c>
      <c r="B86" s="168" t="s">
        <v>5</v>
      </c>
      <c r="C86" s="101" t="s">
        <v>19</v>
      </c>
      <c r="D86" s="101" t="s">
        <v>65</v>
      </c>
      <c r="E86" s="101" t="s">
        <v>6</v>
      </c>
      <c r="F86" s="90" t="s">
        <v>2</v>
      </c>
      <c r="G86" s="59" t="s">
        <v>1</v>
      </c>
    </row>
    <row r="87" spans="1:8" s="7" customFormat="1" x14ac:dyDescent="0.35">
      <c r="A87" s="172" t="s">
        <v>7</v>
      </c>
      <c r="B87" s="53"/>
      <c r="C87" s="53"/>
      <c r="D87" s="105" t="s">
        <v>36</v>
      </c>
      <c r="E87" s="170">
        <v>800</v>
      </c>
      <c r="F87" s="160">
        <f>B87*C87*E87</f>
        <v>0</v>
      </c>
      <c r="G87" s="11" t="s">
        <v>1</v>
      </c>
    </row>
    <row r="88" spans="1:8" s="7" customFormat="1" x14ac:dyDescent="0.35">
      <c r="A88" s="172" t="s">
        <v>40</v>
      </c>
      <c r="B88" s="53"/>
      <c r="C88" s="53"/>
      <c r="D88" s="53"/>
      <c r="E88" s="170">
        <v>250</v>
      </c>
      <c r="F88" s="160">
        <f>B88*C88*D88*E88</f>
        <v>0</v>
      </c>
      <c r="G88" s="11"/>
    </row>
    <row r="89" spans="1:8" s="7" customFormat="1" x14ac:dyDescent="0.35">
      <c r="A89" s="172" t="s">
        <v>41</v>
      </c>
      <c r="B89" s="53"/>
      <c r="C89" s="53"/>
      <c r="D89" s="53"/>
      <c r="E89" s="170">
        <v>71</v>
      </c>
      <c r="F89" s="160">
        <f>B89*C89*D89*E89</f>
        <v>0</v>
      </c>
      <c r="G89" s="11"/>
    </row>
    <row r="90" spans="1:8" s="7" customFormat="1" x14ac:dyDescent="0.35">
      <c r="A90" s="172" t="s">
        <v>42</v>
      </c>
      <c r="B90" s="53"/>
      <c r="C90" s="53"/>
      <c r="D90" s="53"/>
      <c r="E90" s="170">
        <v>75</v>
      </c>
      <c r="F90" s="160">
        <f>B90*C90*D90*E90</f>
        <v>0</v>
      </c>
      <c r="G90" s="11"/>
    </row>
    <row r="91" spans="1:8" s="7" customFormat="1" x14ac:dyDescent="0.35">
      <c r="A91" s="172" t="s">
        <v>43</v>
      </c>
      <c r="B91" s="53"/>
      <c r="C91" s="53"/>
      <c r="D91" s="53"/>
      <c r="E91" s="170">
        <v>100</v>
      </c>
      <c r="F91" s="160">
        <f>B91*C91*D91*E91</f>
        <v>0</v>
      </c>
      <c r="G91" s="11"/>
    </row>
    <row r="92" spans="1:8" s="7" customFormat="1" x14ac:dyDescent="0.35">
      <c r="A92" s="172" t="s">
        <v>30</v>
      </c>
      <c r="B92" s="53"/>
      <c r="C92" s="53"/>
      <c r="D92" s="105" t="s">
        <v>36</v>
      </c>
      <c r="E92" s="170">
        <v>500</v>
      </c>
      <c r="F92" s="160">
        <f>B92*C92*E92</f>
        <v>0</v>
      </c>
      <c r="G92" s="11"/>
    </row>
    <row r="93" spans="1:8" s="7" customFormat="1" x14ac:dyDescent="0.35">
      <c r="A93" s="108" t="s">
        <v>11</v>
      </c>
      <c r="B93" s="107" t="s">
        <v>1</v>
      </c>
      <c r="C93" s="109"/>
      <c r="D93" s="109"/>
      <c r="E93" s="110"/>
      <c r="F93" s="107">
        <f>SUM(F87:F92)</f>
        <v>0</v>
      </c>
      <c r="G93" s="59"/>
    </row>
    <row r="94" spans="1:8" s="7" customFormat="1" ht="24" customHeight="1" x14ac:dyDescent="0.35">
      <c r="A94" s="243" t="s">
        <v>44</v>
      </c>
      <c r="B94" s="244"/>
      <c r="C94" s="244"/>
      <c r="D94" s="245"/>
      <c r="E94" s="62"/>
      <c r="G94" s="59"/>
    </row>
    <row r="95" spans="1:8" s="7" customFormat="1" ht="37.5" customHeight="1" x14ac:dyDescent="0.35">
      <c r="A95" s="241" t="s">
        <v>96</v>
      </c>
      <c r="B95" s="247"/>
      <c r="C95" s="247"/>
      <c r="D95" s="242"/>
      <c r="E95" s="15"/>
      <c r="F95" s="15" t="s">
        <v>1</v>
      </c>
      <c r="G95" s="16"/>
      <c r="H95" s="15"/>
    </row>
    <row r="96" spans="1:8" s="27" customFormat="1" x14ac:dyDescent="0.35">
      <c r="A96" s="21" t="s">
        <v>1</v>
      </c>
      <c r="B96" s="22"/>
      <c r="C96" s="22"/>
      <c r="D96" s="22"/>
      <c r="E96" s="41"/>
      <c r="G96" s="42"/>
    </row>
    <row r="97" spans="1:8" s="7" customFormat="1" x14ac:dyDescent="0.35">
      <c r="A97" s="171" t="s">
        <v>94</v>
      </c>
      <c r="B97" s="168" t="s">
        <v>5</v>
      </c>
      <c r="C97" s="101" t="s">
        <v>19</v>
      </c>
      <c r="D97" s="101" t="s">
        <v>65</v>
      </c>
      <c r="E97" s="101" t="s">
        <v>6</v>
      </c>
      <c r="F97" s="90" t="s">
        <v>2</v>
      </c>
      <c r="G97" s="59" t="s">
        <v>1</v>
      </c>
    </row>
    <row r="98" spans="1:8" s="7" customFormat="1" x14ac:dyDescent="0.35">
      <c r="A98" s="172" t="s">
        <v>7</v>
      </c>
      <c r="B98" s="53"/>
      <c r="C98" s="53"/>
      <c r="D98" s="105" t="s">
        <v>36</v>
      </c>
      <c r="E98" s="170">
        <v>800</v>
      </c>
      <c r="F98" s="160">
        <f>B98*C98*E98</f>
        <v>0</v>
      </c>
      <c r="G98" s="11" t="s">
        <v>1</v>
      </c>
    </row>
    <row r="99" spans="1:8" s="7" customFormat="1" x14ac:dyDescent="0.35">
      <c r="A99" s="172" t="s">
        <v>40</v>
      </c>
      <c r="B99" s="53"/>
      <c r="C99" s="53"/>
      <c r="D99" s="53"/>
      <c r="E99" s="170">
        <v>250</v>
      </c>
      <c r="F99" s="160">
        <f>B99*C99*D99*E99</f>
        <v>0</v>
      </c>
      <c r="G99" s="11"/>
    </row>
    <row r="100" spans="1:8" s="7" customFormat="1" x14ac:dyDescent="0.35">
      <c r="A100" s="172" t="s">
        <v>41</v>
      </c>
      <c r="B100" s="53"/>
      <c r="C100" s="53"/>
      <c r="D100" s="53"/>
      <c r="E100" s="170">
        <v>71</v>
      </c>
      <c r="F100" s="160">
        <f>B100*C100*D100*E100</f>
        <v>0</v>
      </c>
      <c r="G100" s="11"/>
    </row>
    <row r="101" spans="1:8" s="7" customFormat="1" x14ac:dyDescent="0.35">
      <c r="A101" s="172" t="s">
        <v>42</v>
      </c>
      <c r="B101" s="53"/>
      <c r="C101" s="53"/>
      <c r="D101" s="53"/>
      <c r="E101" s="170">
        <v>75</v>
      </c>
      <c r="F101" s="160">
        <f>B101*C101*D101*E101</f>
        <v>0</v>
      </c>
      <c r="G101" s="11"/>
    </row>
    <row r="102" spans="1:8" s="7" customFormat="1" x14ac:dyDescent="0.35">
      <c r="A102" s="172" t="s">
        <v>43</v>
      </c>
      <c r="B102" s="53"/>
      <c r="C102" s="53"/>
      <c r="D102" s="53"/>
      <c r="E102" s="170">
        <v>100</v>
      </c>
      <c r="F102" s="160">
        <f>B102*C102*D102*E102</f>
        <v>0</v>
      </c>
      <c r="G102" s="11"/>
    </row>
    <row r="103" spans="1:8" s="7" customFormat="1" x14ac:dyDescent="0.35">
      <c r="A103" s="172" t="s">
        <v>30</v>
      </c>
      <c r="B103" s="53"/>
      <c r="C103" s="53"/>
      <c r="D103" s="105" t="s">
        <v>36</v>
      </c>
      <c r="E103" s="170">
        <v>500</v>
      </c>
      <c r="F103" s="160">
        <f>B103*C103*E103</f>
        <v>0</v>
      </c>
      <c r="G103" s="11" t="s">
        <v>1</v>
      </c>
    </row>
    <row r="104" spans="1:8" s="7" customFormat="1" x14ac:dyDescent="0.35">
      <c r="A104" s="108" t="s">
        <v>11</v>
      </c>
      <c r="B104" s="107" t="s">
        <v>1</v>
      </c>
      <c r="C104" s="109"/>
      <c r="D104" s="109"/>
      <c r="E104" s="110"/>
      <c r="F104" s="107">
        <f>SUM(F98:F103)</f>
        <v>0</v>
      </c>
      <c r="G104" s="59"/>
    </row>
    <row r="105" spans="1:8" s="7" customFormat="1" ht="24" customHeight="1" x14ac:dyDescent="0.35">
      <c r="A105" s="243" t="s">
        <v>44</v>
      </c>
      <c r="B105" s="244"/>
      <c r="C105" s="244"/>
      <c r="D105" s="245"/>
      <c r="E105" s="62"/>
      <c r="F105" s="7" t="s">
        <v>1</v>
      </c>
      <c r="G105" s="59"/>
    </row>
    <row r="106" spans="1:8" s="7" customFormat="1" ht="37.5" customHeight="1" x14ac:dyDescent="0.35">
      <c r="A106" s="241" t="s">
        <v>96</v>
      </c>
      <c r="B106" s="247"/>
      <c r="C106" s="247"/>
      <c r="D106" s="242"/>
      <c r="E106" s="15"/>
      <c r="F106" s="15" t="s">
        <v>1</v>
      </c>
      <c r="G106" s="16" t="s">
        <v>1</v>
      </c>
      <c r="H106" s="15"/>
    </row>
    <row r="107" spans="1:8" s="7" customFormat="1" x14ac:dyDescent="0.35">
      <c r="A107" s="34"/>
      <c r="B107" s="34"/>
      <c r="C107" s="34"/>
      <c r="D107" s="34"/>
      <c r="E107" s="15"/>
      <c r="F107" s="15"/>
      <c r="G107" s="16"/>
      <c r="H107" s="15"/>
    </row>
    <row r="108" spans="1:8" s="6" customFormat="1" ht="15" x14ac:dyDescent="0.3">
      <c r="A108" s="75" t="s">
        <v>17</v>
      </c>
      <c r="B108" s="111"/>
      <c r="C108" s="111"/>
      <c r="D108" s="76"/>
      <c r="E108" s="77"/>
      <c r="F108" s="77" t="s">
        <v>1</v>
      </c>
      <c r="G108" s="76">
        <f>F116+F127+F138+F149</f>
        <v>0</v>
      </c>
    </row>
    <row r="109" spans="1:8" s="7" customFormat="1" ht="33.75" customHeight="1" x14ac:dyDescent="0.35">
      <c r="A109" s="143" t="s">
        <v>95</v>
      </c>
      <c r="B109" s="104" t="s">
        <v>5</v>
      </c>
      <c r="C109" s="105" t="s">
        <v>19</v>
      </c>
      <c r="D109" s="105" t="s">
        <v>65</v>
      </c>
      <c r="E109" s="105" t="s">
        <v>6</v>
      </c>
      <c r="F109" s="106" t="s">
        <v>2</v>
      </c>
      <c r="G109" s="60" t="s">
        <v>1</v>
      </c>
    </row>
    <row r="110" spans="1:8" s="7" customFormat="1" x14ac:dyDescent="0.35">
      <c r="A110" s="172" t="s">
        <v>7</v>
      </c>
      <c r="B110" s="53"/>
      <c r="C110" s="53"/>
      <c r="D110" s="105" t="s">
        <v>36</v>
      </c>
      <c r="E110" s="170">
        <v>800</v>
      </c>
      <c r="F110" s="160">
        <f>B110*C110*E110</f>
        <v>0</v>
      </c>
      <c r="G110" s="11"/>
    </row>
    <row r="111" spans="1:8" s="7" customFormat="1" x14ac:dyDescent="0.35">
      <c r="A111" s="172" t="s">
        <v>40</v>
      </c>
      <c r="B111" s="53"/>
      <c r="C111" s="53"/>
      <c r="D111" s="53"/>
      <c r="E111" s="170">
        <v>250</v>
      </c>
      <c r="F111" s="160">
        <f>B111*C111*D111*E111</f>
        <v>0</v>
      </c>
      <c r="G111" s="11"/>
    </row>
    <row r="112" spans="1:8" s="7" customFormat="1" x14ac:dyDescent="0.35">
      <c r="A112" s="172" t="s">
        <v>41</v>
      </c>
      <c r="B112" s="53"/>
      <c r="C112" s="53"/>
      <c r="D112" s="53"/>
      <c r="E112" s="170">
        <v>71</v>
      </c>
      <c r="F112" s="160">
        <f>B112*C112*D112*E112</f>
        <v>0</v>
      </c>
      <c r="G112" s="11" t="s">
        <v>1</v>
      </c>
    </row>
    <row r="113" spans="1:8" s="7" customFormat="1" x14ac:dyDescent="0.35">
      <c r="A113" s="172" t="s">
        <v>42</v>
      </c>
      <c r="B113" s="53"/>
      <c r="C113" s="53"/>
      <c r="D113" s="53"/>
      <c r="E113" s="170">
        <v>75</v>
      </c>
      <c r="F113" s="160">
        <f>B113*C113*D113*E113</f>
        <v>0</v>
      </c>
      <c r="G113" s="11"/>
    </row>
    <row r="114" spans="1:8" s="7" customFormat="1" x14ac:dyDescent="0.35">
      <c r="A114" s="172" t="s">
        <v>43</v>
      </c>
      <c r="B114" s="53"/>
      <c r="C114" s="53"/>
      <c r="D114" s="53"/>
      <c r="E114" s="170">
        <v>100</v>
      </c>
      <c r="F114" s="160">
        <f>B114*C114*D114*E114</f>
        <v>0</v>
      </c>
      <c r="G114" s="11"/>
    </row>
    <row r="115" spans="1:8" s="7" customFormat="1" x14ac:dyDescent="0.35">
      <c r="A115" s="172" t="s">
        <v>30</v>
      </c>
      <c r="B115" s="53"/>
      <c r="C115" s="53"/>
      <c r="D115" s="105" t="s">
        <v>36</v>
      </c>
      <c r="E115" s="170">
        <v>500</v>
      </c>
      <c r="F115" s="160">
        <f>B115*C115*E115</f>
        <v>0</v>
      </c>
      <c r="G115" s="11"/>
    </row>
    <row r="116" spans="1:8" s="7" customFormat="1" x14ac:dyDescent="0.35">
      <c r="A116" s="108" t="s">
        <v>8</v>
      </c>
      <c r="B116" s="107" t="s">
        <v>1</v>
      </c>
      <c r="C116" s="109"/>
      <c r="D116" s="109"/>
      <c r="E116" s="110"/>
      <c r="F116" s="107">
        <f>SUM(F110:F115)</f>
        <v>0</v>
      </c>
      <c r="G116" s="59"/>
    </row>
    <row r="117" spans="1:8" s="7" customFormat="1" ht="24" customHeight="1" x14ac:dyDescent="0.35">
      <c r="A117" s="250" t="s">
        <v>97</v>
      </c>
      <c r="B117" s="251"/>
      <c r="C117" s="251"/>
      <c r="D117" s="252"/>
      <c r="E117" s="61"/>
      <c r="G117" s="59"/>
    </row>
    <row r="118" spans="1:8" s="7" customFormat="1" ht="47.25" customHeight="1" x14ac:dyDescent="0.35">
      <c r="A118" s="241" t="s">
        <v>96</v>
      </c>
      <c r="B118" s="247"/>
      <c r="C118" s="247"/>
      <c r="D118" s="242"/>
      <c r="E118" s="15"/>
      <c r="F118" s="15" t="s">
        <v>1</v>
      </c>
      <c r="G118" s="16"/>
      <c r="H118" s="15"/>
    </row>
    <row r="119" spans="1:8" s="7" customFormat="1" x14ac:dyDescent="0.35">
      <c r="A119" s="17"/>
      <c r="B119" s="17"/>
      <c r="C119" s="17"/>
      <c r="D119" s="17"/>
      <c r="E119" s="15"/>
      <c r="F119" s="15"/>
      <c r="G119" s="16"/>
      <c r="H119" s="15"/>
    </row>
    <row r="120" spans="1:8" s="7" customFormat="1" ht="41.25" customHeight="1" x14ac:dyDescent="0.35">
      <c r="A120" s="143" t="s">
        <v>95</v>
      </c>
      <c r="B120" s="104" t="s">
        <v>5</v>
      </c>
      <c r="C120" s="105" t="s">
        <v>19</v>
      </c>
      <c r="D120" s="105" t="s">
        <v>65</v>
      </c>
      <c r="E120" s="105" t="s">
        <v>6</v>
      </c>
      <c r="F120" s="106" t="s">
        <v>2</v>
      </c>
      <c r="G120" s="59" t="s">
        <v>1</v>
      </c>
    </row>
    <row r="121" spans="1:8" s="7" customFormat="1" x14ac:dyDescent="0.35">
      <c r="A121" s="172" t="s">
        <v>7</v>
      </c>
      <c r="B121" s="53"/>
      <c r="C121" s="53"/>
      <c r="D121" s="105" t="s">
        <v>36</v>
      </c>
      <c r="E121" s="170">
        <v>800</v>
      </c>
      <c r="F121" s="160">
        <f>B121*C121*E121</f>
        <v>0</v>
      </c>
      <c r="G121" s="11"/>
    </row>
    <row r="122" spans="1:8" s="7" customFormat="1" x14ac:dyDescent="0.35">
      <c r="A122" s="172" t="s">
        <v>40</v>
      </c>
      <c r="B122" s="53"/>
      <c r="C122" s="53"/>
      <c r="D122" s="53"/>
      <c r="E122" s="170">
        <v>250</v>
      </c>
      <c r="F122" s="160">
        <f>B122*C122*D122*E122</f>
        <v>0</v>
      </c>
      <c r="G122" s="11"/>
    </row>
    <row r="123" spans="1:8" s="7" customFormat="1" x14ac:dyDescent="0.35">
      <c r="A123" s="172" t="s">
        <v>41</v>
      </c>
      <c r="B123" s="53"/>
      <c r="C123" s="53"/>
      <c r="D123" s="53"/>
      <c r="E123" s="170">
        <v>71</v>
      </c>
      <c r="F123" s="160">
        <f>B123*C123*D123*E123</f>
        <v>0</v>
      </c>
      <c r="G123" s="11"/>
    </row>
    <row r="124" spans="1:8" s="7" customFormat="1" x14ac:dyDescent="0.35">
      <c r="A124" s="172" t="s">
        <v>42</v>
      </c>
      <c r="B124" s="53"/>
      <c r="C124" s="53"/>
      <c r="D124" s="53"/>
      <c r="E124" s="170">
        <v>75</v>
      </c>
      <c r="F124" s="160">
        <f>B124*C124*D124*E124</f>
        <v>0</v>
      </c>
      <c r="G124" s="11"/>
    </row>
    <row r="125" spans="1:8" s="7" customFormat="1" x14ac:dyDescent="0.35">
      <c r="A125" s="172" t="s">
        <v>43</v>
      </c>
      <c r="B125" s="53"/>
      <c r="C125" s="53"/>
      <c r="D125" s="53"/>
      <c r="E125" s="170">
        <v>100</v>
      </c>
      <c r="F125" s="160">
        <f>B125*C125*D125*E125</f>
        <v>0</v>
      </c>
      <c r="G125" s="11"/>
    </row>
    <row r="126" spans="1:8" s="7" customFormat="1" x14ac:dyDescent="0.35">
      <c r="A126" s="172" t="s">
        <v>30</v>
      </c>
      <c r="B126" s="53"/>
      <c r="C126" s="53"/>
      <c r="D126" s="105" t="s">
        <v>36</v>
      </c>
      <c r="E126" s="170">
        <v>500</v>
      </c>
      <c r="F126" s="160">
        <f>B126*C126*E126</f>
        <v>0</v>
      </c>
      <c r="G126" s="11"/>
    </row>
    <row r="127" spans="1:8" s="7" customFormat="1" x14ac:dyDescent="0.35">
      <c r="A127" s="108" t="s">
        <v>8</v>
      </c>
      <c r="B127" s="107" t="s">
        <v>1</v>
      </c>
      <c r="C127" s="109"/>
      <c r="D127" s="109"/>
      <c r="E127" s="110"/>
      <c r="F127" s="107">
        <f>SUM(F121:F126)</f>
        <v>0</v>
      </c>
      <c r="G127" s="59"/>
    </row>
    <row r="128" spans="1:8" s="7" customFormat="1" ht="24" customHeight="1" x14ac:dyDescent="0.35">
      <c r="A128" s="243" t="s">
        <v>45</v>
      </c>
      <c r="B128" s="244"/>
      <c r="C128" s="244"/>
      <c r="D128" s="245"/>
      <c r="E128" s="62"/>
      <c r="G128" s="59"/>
    </row>
    <row r="129" spans="1:8" s="7" customFormat="1" ht="44.25" customHeight="1" x14ac:dyDescent="0.35">
      <c r="A129" s="241" t="s">
        <v>96</v>
      </c>
      <c r="B129" s="247"/>
      <c r="C129" s="247"/>
      <c r="D129" s="242"/>
      <c r="E129" s="15"/>
      <c r="F129" s="15" t="s">
        <v>1</v>
      </c>
      <c r="G129" s="16"/>
      <c r="H129" s="15"/>
    </row>
    <row r="130" spans="1:8" s="6" customFormat="1" ht="15" x14ac:dyDescent="0.3">
      <c r="A130" s="64" t="s">
        <v>1</v>
      </c>
      <c r="B130" s="29"/>
      <c r="C130" s="29"/>
      <c r="D130" s="29"/>
      <c r="E130" s="29" t="s">
        <v>1</v>
      </c>
      <c r="G130" s="8"/>
    </row>
    <row r="131" spans="1:8" s="7" customFormat="1" ht="37.5" customHeight="1" x14ac:dyDescent="0.35">
      <c r="A131" s="143" t="s">
        <v>95</v>
      </c>
      <c r="B131" s="104" t="s">
        <v>5</v>
      </c>
      <c r="C131" s="105" t="s">
        <v>19</v>
      </c>
      <c r="D131" s="105" t="s">
        <v>65</v>
      </c>
      <c r="E131" s="105" t="s">
        <v>6</v>
      </c>
      <c r="F131" s="106" t="s">
        <v>2</v>
      </c>
      <c r="G131" s="59" t="s">
        <v>1</v>
      </c>
    </row>
    <row r="132" spans="1:8" s="7" customFormat="1" x14ac:dyDescent="0.35">
      <c r="A132" s="172" t="s">
        <v>7</v>
      </c>
      <c r="B132" s="53"/>
      <c r="C132" s="53"/>
      <c r="D132" s="105" t="s">
        <v>36</v>
      </c>
      <c r="E132" s="170">
        <v>800</v>
      </c>
      <c r="F132" s="160">
        <f>B132*C132*E132</f>
        <v>0</v>
      </c>
      <c r="G132" s="11"/>
    </row>
    <row r="133" spans="1:8" s="7" customFormat="1" x14ac:dyDescent="0.35">
      <c r="A133" s="172" t="s">
        <v>40</v>
      </c>
      <c r="B133" s="53"/>
      <c r="C133" s="53"/>
      <c r="D133" s="53"/>
      <c r="E133" s="170">
        <v>250</v>
      </c>
      <c r="F133" s="160">
        <f>B133*C133*D133*E133</f>
        <v>0</v>
      </c>
      <c r="G133" s="11"/>
    </row>
    <row r="134" spans="1:8" s="7" customFormat="1" x14ac:dyDescent="0.35">
      <c r="A134" s="172" t="s">
        <v>41</v>
      </c>
      <c r="B134" s="53"/>
      <c r="C134" s="53"/>
      <c r="D134" s="53"/>
      <c r="E134" s="170">
        <v>71</v>
      </c>
      <c r="F134" s="160">
        <f>B134*C134*D134*E134</f>
        <v>0</v>
      </c>
      <c r="G134" s="11"/>
    </row>
    <row r="135" spans="1:8" s="7" customFormat="1" x14ac:dyDescent="0.35">
      <c r="A135" s="172" t="s">
        <v>42</v>
      </c>
      <c r="B135" s="53"/>
      <c r="C135" s="53"/>
      <c r="D135" s="53"/>
      <c r="E135" s="170">
        <v>75</v>
      </c>
      <c r="F135" s="160">
        <f>B135*C135*D135*E135</f>
        <v>0</v>
      </c>
      <c r="G135" s="11"/>
    </row>
    <row r="136" spans="1:8" s="7" customFormat="1" x14ac:dyDescent="0.35">
      <c r="A136" s="172" t="s">
        <v>43</v>
      </c>
      <c r="B136" s="53"/>
      <c r="C136" s="53"/>
      <c r="D136" s="53"/>
      <c r="E136" s="170">
        <v>100</v>
      </c>
      <c r="F136" s="160">
        <f>B136*C136*D136*E136</f>
        <v>0</v>
      </c>
      <c r="G136" s="11"/>
    </row>
    <row r="137" spans="1:8" s="7" customFormat="1" x14ac:dyDescent="0.35">
      <c r="A137" s="172" t="s">
        <v>30</v>
      </c>
      <c r="B137" s="53"/>
      <c r="C137" s="53"/>
      <c r="D137" s="105" t="s">
        <v>36</v>
      </c>
      <c r="E137" s="170">
        <v>500</v>
      </c>
      <c r="F137" s="160">
        <f>B137*C137*E137</f>
        <v>0</v>
      </c>
      <c r="G137" s="11"/>
    </row>
    <row r="138" spans="1:8" s="7" customFormat="1" x14ac:dyDescent="0.35">
      <c r="A138" s="108" t="s">
        <v>8</v>
      </c>
      <c r="B138" s="107" t="s">
        <v>1</v>
      </c>
      <c r="C138" s="109"/>
      <c r="D138" s="109"/>
      <c r="E138" s="110"/>
      <c r="F138" s="107">
        <f>SUM(F132:F137)</f>
        <v>0</v>
      </c>
      <c r="G138" s="59"/>
    </row>
    <row r="139" spans="1:8" s="7" customFormat="1" ht="24" customHeight="1" x14ac:dyDescent="0.35">
      <c r="A139" s="250" t="s">
        <v>45</v>
      </c>
      <c r="B139" s="251"/>
      <c r="C139" s="251"/>
      <c r="D139" s="252"/>
      <c r="E139" s="61"/>
      <c r="G139" s="59"/>
    </row>
    <row r="140" spans="1:8" s="7" customFormat="1" ht="48" customHeight="1" x14ac:dyDescent="0.35">
      <c r="A140" s="241" t="s">
        <v>96</v>
      </c>
      <c r="B140" s="247"/>
      <c r="C140" s="247"/>
      <c r="D140" s="242"/>
      <c r="E140" s="15"/>
      <c r="F140" s="15" t="s">
        <v>1</v>
      </c>
      <c r="G140" s="16"/>
      <c r="H140" s="15"/>
    </row>
    <row r="141" spans="1:8" s="66" customFormat="1" x14ac:dyDescent="0.35">
      <c r="A141" s="39"/>
      <c r="B141" s="39"/>
      <c r="C141" s="39" t="s">
        <v>1</v>
      </c>
      <c r="D141" s="39"/>
      <c r="E141" s="65"/>
      <c r="G141" s="67"/>
    </row>
    <row r="142" spans="1:8" s="7" customFormat="1" ht="42.75" customHeight="1" x14ac:dyDescent="0.35">
      <c r="A142" s="143" t="s">
        <v>95</v>
      </c>
      <c r="B142" s="104" t="s">
        <v>5</v>
      </c>
      <c r="C142" s="105" t="s">
        <v>19</v>
      </c>
      <c r="D142" s="105" t="s">
        <v>65</v>
      </c>
      <c r="E142" s="105" t="s">
        <v>6</v>
      </c>
      <c r="F142" s="106" t="s">
        <v>2</v>
      </c>
      <c r="G142" s="59" t="s">
        <v>1</v>
      </c>
    </row>
    <row r="143" spans="1:8" s="7" customFormat="1" x14ac:dyDescent="0.35">
      <c r="A143" s="172" t="s">
        <v>7</v>
      </c>
      <c r="B143" s="53"/>
      <c r="C143" s="53"/>
      <c r="D143" s="105" t="s">
        <v>36</v>
      </c>
      <c r="E143" s="170">
        <v>800</v>
      </c>
      <c r="F143" s="160">
        <f>B143*C143*E143</f>
        <v>0</v>
      </c>
      <c r="G143" s="11"/>
    </row>
    <row r="144" spans="1:8" s="7" customFormat="1" x14ac:dyDescent="0.35">
      <c r="A144" s="172" t="s">
        <v>40</v>
      </c>
      <c r="B144" s="53"/>
      <c r="C144" s="53"/>
      <c r="D144" s="53"/>
      <c r="E144" s="170">
        <v>250</v>
      </c>
      <c r="F144" s="160">
        <f>B144*C144*D144*E144</f>
        <v>0</v>
      </c>
      <c r="G144" s="11"/>
    </row>
    <row r="145" spans="1:8" s="7" customFormat="1" x14ac:dyDescent="0.35">
      <c r="A145" s="172" t="s">
        <v>41</v>
      </c>
      <c r="B145" s="53"/>
      <c r="C145" s="53"/>
      <c r="D145" s="53"/>
      <c r="E145" s="170">
        <v>71</v>
      </c>
      <c r="F145" s="160">
        <f>B145*C145*D145*E145</f>
        <v>0</v>
      </c>
      <c r="G145" s="11"/>
    </row>
    <row r="146" spans="1:8" s="7" customFormat="1" x14ac:dyDescent="0.35">
      <c r="A146" s="172" t="s">
        <v>42</v>
      </c>
      <c r="B146" s="53"/>
      <c r="C146" s="53"/>
      <c r="D146" s="53"/>
      <c r="E146" s="170">
        <v>75</v>
      </c>
      <c r="F146" s="160">
        <f>B146*C146*D146*E146</f>
        <v>0</v>
      </c>
      <c r="G146" s="11"/>
    </row>
    <row r="147" spans="1:8" s="7" customFormat="1" x14ac:dyDescent="0.35">
      <c r="A147" s="172" t="s">
        <v>43</v>
      </c>
      <c r="B147" s="53"/>
      <c r="C147" s="53"/>
      <c r="D147" s="53"/>
      <c r="E147" s="170">
        <v>100</v>
      </c>
      <c r="F147" s="160">
        <f>B147*C147*D147*E147</f>
        <v>0</v>
      </c>
      <c r="G147" s="11"/>
    </row>
    <row r="148" spans="1:8" s="7" customFormat="1" x14ac:dyDescent="0.35">
      <c r="A148" s="172" t="s">
        <v>30</v>
      </c>
      <c r="B148" s="53"/>
      <c r="C148" s="53"/>
      <c r="D148" s="105" t="s">
        <v>36</v>
      </c>
      <c r="E148" s="170">
        <v>500</v>
      </c>
      <c r="F148" s="160">
        <f>B148*C148*E148</f>
        <v>0</v>
      </c>
      <c r="G148" s="11"/>
    </row>
    <row r="149" spans="1:8" s="7" customFormat="1" x14ac:dyDescent="0.35">
      <c r="A149" s="108" t="s">
        <v>8</v>
      </c>
      <c r="B149" s="107" t="s">
        <v>1</v>
      </c>
      <c r="C149" s="109"/>
      <c r="D149" s="109"/>
      <c r="E149" s="110"/>
      <c r="F149" s="107">
        <f>SUM(F143:F148)</f>
        <v>0</v>
      </c>
      <c r="G149" s="59"/>
    </row>
    <row r="150" spans="1:8" s="7" customFormat="1" ht="24" customHeight="1" x14ac:dyDescent="0.35">
      <c r="A150" s="250" t="s">
        <v>45</v>
      </c>
      <c r="B150" s="251"/>
      <c r="C150" s="251"/>
      <c r="D150" s="252"/>
      <c r="E150" s="61"/>
      <c r="G150" s="59"/>
    </row>
    <row r="151" spans="1:8" s="7" customFormat="1" ht="45.75" customHeight="1" x14ac:dyDescent="0.35">
      <c r="A151" s="241" t="s">
        <v>96</v>
      </c>
      <c r="B151" s="247"/>
      <c r="C151" s="247"/>
      <c r="D151" s="242"/>
      <c r="E151" s="15"/>
      <c r="F151" s="15" t="s">
        <v>1</v>
      </c>
      <c r="G151" s="16" t="s">
        <v>1</v>
      </c>
      <c r="H151" s="15"/>
    </row>
    <row r="152" spans="1:8" s="7" customFormat="1" x14ac:dyDescent="0.35">
      <c r="A152" s="18" t="s">
        <v>1</v>
      </c>
      <c r="B152" s="18"/>
      <c r="C152" s="18"/>
      <c r="D152" s="18"/>
      <c r="E152" s="15"/>
      <c r="F152" s="15"/>
      <c r="G152" s="16"/>
      <c r="H152" s="15"/>
    </row>
    <row r="153" spans="1:8" s="7" customFormat="1" x14ac:dyDescent="0.35">
      <c r="A153" s="112" t="s">
        <v>54</v>
      </c>
      <c r="B153" s="112"/>
      <c r="C153" s="112"/>
      <c r="D153" s="112"/>
      <c r="E153" s="113"/>
      <c r="F153" s="113"/>
      <c r="G153" s="76">
        <f>ROUND(D159,0)</f>
        <v>0</v>
      </c>
      <c r="H153" s="15"/>
    </row>
    <row r="154" spans="1:8" s="7" customFormat="1" x14ac:dyDescent="0.35">
      <c r="A154" s="120" t="s">
        <v>58</v>
      </c>
      <c r="B154" s="121" t="s">
        <v>122</v>
      </c>
      <c r="C154" s="121" t="s">
        <v>56</v>
      </c>
      <c r="D154" s="121" t="s">
        <v>123</v>
      </c>
      <c r="E154" s="1"/>
      <c r="F154" s="1"/>
      <c r="G154" s="2"/>
      <c r="H154" s="15"/>
    </row>
    <row r="155" spans="1:8" s="7" customFormat="1" x14ac:dyDescent="0.35">
      <c r="A155" s="173"/>
      <c r="B155" s="174"/>
      <c r="C155" s="175"/>
      <c r="D155" s="176">
        <f>B155*C155</f>
        <v>0</v>
      </c>
      <c r="E155" s="15" t="s">
        <v>1</v>
      </c>
      <c r="F155" s="15" t="s">
        <v>1</v>
      </c>
      <c r="G155" s="16"/>
      <c r="H155" s="15"/>
    </row>
    <row r="156" spans="1:8" s="7" customFormat="1" x14ac:dyDescent="0.35">
      <c r="A156" s="173"/>
      <c r="B156" s="174"/>
      <c r="C156" s="175"/>
      <c r="D156" s="176">
        <f t="shared" ref="D156:D158" si="0">B156*C156</f>
        <v>0</v>
      </c>
      <c r="E156" s="15" t="s">
        <v>1</v>
      </c>
      <c r="F156" s="15"/>
      <c r="G156" s="16"/>
      <c r="H156" s="15"/>
    </row>
    <row r="157" spans="1:8" s="7" customFormat="1" x14ac:dyDescent="0.35">
      <c r="A157" s="173"/>
      <c r="B157" s="174"/>
      <c r="C157" s="175"/>
      <c r="D157" s="176">
        <f t="shared" si="0"/>
        <v>0</v>
      </c>
      <c r="E157" s="15"/>
      <c r="F157" s="15"/>
      <c r="G157" s="16"/>
      <c r="H157" s="15"/>
    </row>
    <row r="158" spans="1:8" s="7" customFormat="1" x14ac:dyDescent="0.35">
      <c r="A158" s="173"/>
      <c r="B158" s="174"/>
      <c r="C158" s="175"/>
      <c r="D158" s="176">
        <f t="shared" si="0"/>
        <v>0</v>
      </c>
      <c r="E158" s="15"/>
      <c r="F158" s="15"/>
      <c r="G158" s="16"/>
      <c r="H158" s="15"/>
    </row>
    <row r="159" spans="1:8" s="7" customFormat="1" x14ac:dyDescent="0.35">
      <c r="A159" s="117" t="s">
        <v>2</v>
      </c>
      <c r="B159" s="118"/>
      <c r="C159" s="119"/>
      <c r="D159" s="116">
        <f>SUM(D155:D158)</f>
        <v>0</v>
      </c>
      <c r="E159" s="38"/>
      <c r="F159" s="15"/>
      <c r="G159" s="16"/>
      <c r="H159" s="15"/>
    </row>
    <row r="160" spans="1:8" s="7" customFormat="1" ht="33.75" customHeight="1" x14ac:dyDescent="0.35">
      <c r="A160" s="243" t="s">
        <v>67</v>
      </c>
      <c r="B160" s="244"/>
      <c r="C160" s="244"/>
      <c r="D160" s="245"/>
      <c r="E160" s="61"/>
      <c r="G160" s="59"/>
    </row>
    <row r="161" spans="1:8" s="7" customFormat="1" ht="46.5" customHeight="1" x14ac:dyDescent="0.35">
      <c r="A161" s="241" t="s">
        <v>96</v>
      </c>
      <c r="B161" s="247"/>
      <c r="C161" s="247"/>
      <c r="D161" s="242"/>
      <c r="E161" s="15"/>
      <c r="F161" s="15" t="s">
        <v>1</v>
      </c>
      <c r="G161" s="16"/>
      <c r="H161" s="15"/>
    </row>
    <row r="162" spans="1:8" s="7" customFormat="1" x14ac:dyDescent="0.35">
      <c r="A162" s="18" t="s">
        <v>1</v>
      </c>
      <c r="B162" s="18"/>
      <c r="C162" s="40" t="s">
        <v>1</v>
      </c>
      <c r="D162" s="18"/>
      <c r="E162" s="15"/>
      <c r="F162" s="15"/>
      <c r="G162" s="16"/>
      <c r="H162" s="15"/>
    </row>
    <row r="163" spans="1:8" s="7" customFormat="1" x14ac:dyDescent="0.35">
      <c r="A163" s="114" t="s">
        <v>57</v>
      </c>
      <c r="B163" s="112"/>
      <c r="C163" s="112"/>
      <c r="D163" s="112"/>
      <c r="E163" s="113"/>
      <c r="F163" s="113"/>
      <c r="G163" s="76">
        <f>ROUND(D169,0)</f>
        <v>0</v>
      </c>
      <c r="H163" s="15"/>
    </row>
    <row r="164" spans="1:8" s="7" customFormat="1" x14ac:dyDescent="0.35">
      <c r="A164" s="120" t="s">
        <v>58</v>
      </c>
      <c r="B164" s="121" t="s">
        <v>55</v>
      </c>
      <c r="C164" s="121" t="s">
        <v>56</v>
      </c>
      <c r="D164" s="121" t="s">
        <v>0</v>
      </c>
      <c r="E164" s="1"/>
      <c r="F164" s="1"/>
      <c r="G164" s="2"/>
      <c r="H164" s="15"/>
    </row>
    <row r="165" spans="1:8" s="7" customFormat="1" x14ac:dyDescent="0.35">
      <c r="A165" s="173"/>
      <c r="B165" s="174"/>
      <c r="C165" s="175"/>
      <c r="D165" s="115">
        <f>B165*C165</f>
        <v>0</v>
      </c>
      <c r="E165" s="15" t="s">
        <v>1</v>
      </c>
      <c r="F165" s="15"/>
      <c r="G165" s="16"/>
      <c r="H165" s="15"/>
    </row>
    <row r="166" spans="1:8" s="7" customFormat="1" x14ac:dyDescent="0.35">
      <c r="A166" s="173"/>
      <c r="B166" s="174"/>
      <c r="C166" s="175"/>
      <c r="D166" s="115">
        <f t="shared" ref="D166:D168" si="1">B166*C166</f>
        <v>0</v>
      </c>
      <c r="E166" s="15"/>
      <c r="F166" s="15"/>
      <c r="G166" s="16"/>
      <c r="H166" s="15"/>
    </row>
    <row r="167" spans="1:8" s="7" customFormat="1" x14ac:dyDescent="0.35">
      <c r="A167" s="173"/>
      <c r="B167" s="174"/>
      <c r="C167" s="175"/>
      <c r="D167" s="115">
        <f t="shared" si="1"/>
        <v>0</v>
      </c>
      <c r="E167" s="15"/>
      <c r="F167" s="15"/>
      <c r="G167" s="16"/>
      <c r="H167" s="15"/>
    </row>
    <row r="168" spans="1:8" s="7" customFormat="1" x14ac:dyDescent="0.35">
      <c r="A168" s="173"/>
      <c r="B168" s="174"/>
      <c r="C168" s="175"/>
      <c r="D168" s="115">
        <f t="shared" si="1"/>
        <v>0</v>
      </c>
      <c r="E168" s="15"/>
      <c r="F168" s="15"/>
      <c r="G168" s="16"/>
      <c r="H168" s="15"/>
    </row>
    <row r="169" spans="1:8" s="7" customFormat="1" x14ac:dyDescent="0.35">
      <c r="A169" s="117" t="s">
        <v>2</v>
      </c>
      <c r="B169" s="118"/>
      <c r="C169" s="119"/>
      <c r="D169" s="116">
        <f>SUM(D165:D168)</f>
        <v>0</v>
      </c>
      <c r="E169" s="38"/>
      <c r="F169" s="15"/>
      <c r="G169" s="16"/>
      <c r="H169" s="15"/>
    </row>
    <row r="170" spans="1:8" s="7" customFormat="1" ht="33.75" customHeight="1" x14ac:dyDescent="0.35">
      <c r="A170" s="243" t="s">
        <v>66</v>
      </c>
      <c r="B170" s="244"/>
      <c r="C170" s="244"/>
      <c r="D170" s="245"/>
      <c r="E170" s="61"/>
      <c r="G170" s="59"/>
    </row>
    <row r="171" spans="1:8" s="7" customFormat="1" ht="37.5" customHeight="1" x14ac:dyDescent="0.35">
      <c r="A171" s="241" t="s">
        <v>96</v>
      </c>
      <c r="B171" s="247"/>
      <c r="C171" s="247"/>
      <c r="D171" s="242"/>
      <c r="E171" s="15"/>
      <c r="F171" s="15" t="s">
        <v>1</v>
      </c>
      <c r="G171" s="16"/>
      <c r="H171" s="15"/>
    </row>
    <row r="172" spans="1:8" s="7" customFormat="1" x14ac:dyDescent="0.35">
      <c r="A172" s="18" t="s">
        <v>1</v>
      </c>
      <c r="B172" s="18"/>
      <c r="C172" s="40" t="s">
        <v>1</v>
      </c>
      <c r="D172" s="18"/>
      <c r="E172" s="15"/>
      <c r="F172" s="15"/>
      <c r="G172" s="16"/>
      <c r="H172" s="15"/>
    </row>
    <row r="173" spans="1:8" s="23" customFormat="1" x14ac:dyDescent="0.35">
      <c r="A173" s="75" t="s">
        <v>141</v>
      </c>
      <c r="B173" s="122"/>
      <c r="C173" s="123"/>
      <c r="D173" s="124"/>
      <c r="E173" s="124"/>
      <c r="F173" s="125"/>
      <c r="G173" s="76">
        <f>ROUND(F181+F192+F203+F214+F225+F236+F247+F258+D272+E290,0)</f>
        <v>0</v>
      </c>
    </row>
    <row r="174" spans="1:8" s="7" customFormat="1" x14ac:dyDescent="0.35">
      <c r="A174" s="180" t="s">
        <v>75</v>
      </c>
      <c r="B174" s="168" t="s">
        <v>5</v>
      </c>
      <c r="C174" s="101" t="s">
        <v>19</v>
      </c>
      <c r="D174" s="101" t="s">
        <v>65</v>
      </c>
      <c r="E174" s="101" t="s">
        <v>6</v>
      </c>
      <c r="F174" s="106" t="s">
        <v>2</v>
      </c>
      <c r="G174" s="16"/>
      <c r="H174" s="15"/>
    </row>
    <row r="175" spans="1:8" s="7" customFormat="1" x14ac:dyDescent="0.35">
      <c r="A175" s="169" t="s">
        <v>7</v>
      </c>
      <c r="B175" s="53"/>
      <c r="C175" s="53"/>
      <c r="D175" s="105" t="s">
        <v>36</v>
      </c>
      <c r="E175" s="170">
        <v>800</v>
      </c>
      <c r="F175" s="160">
        <f>B175*C175*E175</f>
        <v>0</v>
      </c>
      <c r="G175" s="16"/>
      <c r="H175" s="15"/>
    </row>
    <row r="176" spans="1:8" s="7" customFormat="1" x14ac:dyDescent="0.35">
      <c r="A176" s="169" t="s">
        <v>40</v>
      </c>
      <c r="B176" s="53"/>
      <c r="C176" s="53"/>
      <c r="D176" s="53"/>
      <c r="E176" s="170">
        <v>250</v>
      </c>
      <c r="F176" s="160">
        <f>B176*C176*D176*E176</f>
        <v>0</v>
      </c>
      <c r="G176" s="16"/>
      <c r="H176" s="15"/>
    </row>
    <row r="177" spans="1:8" s="7" customFormat="1" x14ac:dyDescent="0.35">
      <c r="A177" s="169" t="s">
        <v>41</v>
      </c>
      <c r="B177" s="53"/>
      <c r="C177" s="53"/>
      <c r="D177" s="53"/>
      <c r="E177" s="170">
        <v>71</v>
      </c>
      <c r="F177" s="160">
        <f t="shared" ref="F177:F179" si="2">B177*C177*D177*E177</f>
        <v>0</v>
      </c>
      <c r="G177" s="16" t="s">
        <v>1</v>
      </c>
      <c r="H177" s="15"/>
    </row>
    <row r="178" spans="1:8" s="7" customFormat="1" x14ac:dyDescent="0.35">
      <c r="A178" s="169" t="s">
        <v>42</v>
      </c>
      <c r="B178" s="53"/>
      <c r="C178" s="53"/>
      <c r="D178" s="53"/>
      <c r="E178" s="170">
        <v>75</v>
      </c>
      <c r="F178" s="160">
        <f t="shared" si="2"/>
        <v>0</v>
      </c>
      <c r="G178" s="11"/>
    </row>
    <row r="179" spans="1:8" s="7" customFormat="1" x14ac:dyDescent="0.35">
      <c r="A179" s="169" t="s">
        <v>43</v>
      </c>
      <c r="B179" s="53"/>
      <c r="C179" s="53"/>
      <c r="D179" s="53"/>
      <c r="E179" s="170">
        <v>100</v>
      </c>
      <c r="F179" s="160">
        <f t="shared" si="2"/>
        <v>0</v>
      </c>
      <c r="G179" s="16"/>
      <c r="H179" s="15"/>
    </row>
    <row r="180" spans="1:8" s="7" customFormat="1" x14ac:dyDescent="0.35">
      <c r="A180" s="169" t="s">
        <v>30</v>
      </c>
      <c r="B180" s="53"/>
      <c r="C180" s="53"/>
      <c r="D180" s="105" t="s">
        <v>36</v>
      </c>
      <c r="E180" s="170">
        <v>500</v>
      </c>
      <c r="F180" s="160">
        <f>B180*C180*E180</f>
        <v>0</v>
      </c>
      <c r="G180" s="11" t="s">
        <v>1</v>
      </c>
    </row>
    <row r="181" spans="1:8" s="7" customFormat="1" x14ac:dyDescent="0.35">
      <c r="A181" s="108" t="s">
        <v>62</v>
      </c>
      <c r="B181" s="107" t="s">
        <v>1</v>
      </c>
      <c r="C181" s="109"/>
      <c r="D181" s="109"/>
      <c r="E181" s="110"/>
      <c r="F181" s="107">
        <f>SUM(F175:F180)</f>
        <v>0</v>
      </c>
      <c r="G181" s="16"/>
      <c r="H181" s="15"/>
    </row>
    <row r="182" spans="1:8" s="25" customFormat="1" ht="15" x14ac:dyDescent="0.3">
      <c r="A182" s="250" t="s">
        <v>61</v>
      </c>
      <c r="B182" s="251"/>
      <c r="C182" s="251"/>
      <c r="D182" s="252"/>
      <c r="E182" s="24"/>
      <c r="G182" s="26"/>
    </row>
    <row r="183" spans="1:8" s="27" customFormat="1" ht="58.5" customHeight="1" x14ac:dyDescent="0.35">
      <c r="A183" s="241" t="s">
        <v>96</v>
      </c>
      <c r="B183" s="247"/>
      <c r="C183" s="247"/>
      <c r="D183" s="242"/>
      <c r="E183" s="41"/>
      <c r="G183" s="42"/>
    </row>
    <row r="184" spans="1:8" s="12" customFormat="1" x14ac:dyDescent="0.35">
      <c r="A184" s="3"/>
      <c r="B184" s="3"/>
      <c r="C184" s="3"/>
      <c r="D184" s="3"/>
      <c r="E184" s="3"/>
      <c r="F184" s="3"/>
      <c r="G184" s="11"/>
    </row>
    <row r="185" spans="1:8" s="7" customFormat="1" x14ac:dyDescent="0.35">
      <c r="A185" s="177" t="s">
        <v>98</v>
      </c>
      <c r="B185" s="104" t="s">
        <v>5</v>
      </c>
      <c r="C185" s="105" t="s">
        <v>19</v>
      </c>
      <c r="D185" s="105" t="s">
        <v>65</v>
      </c>
      <c r="E185" s="105" t="s">
        <v>6</v>
      </c>
      <c r="F185" s="106" t="s">
        <v>2</v>
      </c>
      <c r="G185" s="16"/>
      <c r="H185" s="15"/>
    </row>
    <row r="186" spans="1:8" s="7" customFormat="1" x14ac:dyDescent="0.35">
      <c r="A186" s="169" t="s">
        <v>7</v>
      </c>
      <c r="B186" s="178">
        <v>0</v>
      </c>
      <c r="C186" s="53">
        <v>0</v>
      </c>
      <c r="D186" s="105" t="s">
        <v>36</v>
      </c>
      <c r="E186" s="170">
        <v>500</v>
      </c>
      <c r="F186" s="160">
        <f>B186*C186*E186</f>
        <v>0</v>
      </c>
      <c r="G186" s="16"/>
      <c r="H186" s="15"/>
    </row>
    <row r="187" spans="1:8" s="7" customFormat="1" x14ac:dyDescent="0.35">
      <c r="A187" s="169" t="s">
        <v>40</v>
      </c>
      <c r="B187" s="178">
        <v>0</v>
      </c>
      <c r="C187" s="53">
        <v>0</v>
      </c>
      <c r="D187" s="53">
        <v>0</v>
      </c>
      <c r="E187" s="170">
        <v>200</v>
      </c>
      <c r="F187" s="160">
        <f>B187*C187*D187*E187</f>
        <v>0</v>
      </c>
      <c r="G187" s="16"/>
      <c r="H187" s="15"/>
    </row>
    <row r="188" spans="1:8" s="7" customFormat="1" x14ac:dyDescent="0.35">
      <c r="A188" s="169" t="s">
        <v>41</v>
      </c>
      <c r="B188" s="178">
        <v>0</v>
      </c>
      <c r="C188" s="53">
        <v>0</v>
      </c>
      <c r="D188" s="53">
        <v>0</v>
      </c>
      <c r="E188" s="170">
        <v>71</v>
      </c>
      <c r="F188" s="160">
        <f t="shared" ref="F188:F190" si="3">B188*C188*D188*E188</f>
        <v>0</v>
      </c>
      <c r="G188" s="16"/>
      <c r="H188" s="15"/>
    </row>
    <row r="189" spans="1:8" s="7" customFormat="1" x14ac:dyDescent="0.35">
      <c r="A189" s="169" t="s">
        <v>42</v>
      </c>
      <c r="B189" s="178">
        <v>0</v>
      </c>
      <c r="C189" s="53">
        <v>0</v>
      </c>
      <c r="D189" s="53">
        <v>0</v>
      </c>
      <c r="E189" s="170">
        <v>75</v>
      </c>
      <c r="F189" s="160">
        <f t="shared" si="3"/>
        <v>0</v>
      </c>
      <c r="G189" s="11"/>
    </row>
    <row r="190" spans="1:8" s="7" customFormat="1" x14ac:dyDescent="0.35">
      <c r="A190" s="169" t="s">
        <v>43</v>
      </c>
      <c r="B190" s="178">
        <v>0</v>
      </c>
      <c r="C190" s="53">
        <v>0</v>
      </c>
      <c r="D190" s="53">
        <v>0</v>
      </c>
      <c r="E190" s="170">
        <v>100</v>
      </c>
      <c r="F190" s="160">
        <f t="shared" si="3"/>
        <v>0</v>
      </c>
      <c r="G190" s="16"/>
      <c r="H190" s="15"/>
    </row>
    <row r="191" spans="1:8" s="7" customFormat="1" x14ac:dyDescent="0.35">
      <c r="A191" s="169" t="s">
        <v>30</v>
      </c>
      <c r="B191" s="178">
        <v>0</v>
      </c>
      <c r="C191" s="53">
        <v>0</v>
      </c>
      <c r="D191" s="105" t="s">
        <v>36</v>
      </c>
      <c r="E191" s="170">
        <v>0</v>
      </c>
      <c r="F191" s="160">
        <f>B191*C191*E191</f>
        <v>0</v>
      </c>
      <c r="G191" s="11"/>
    </row>
    <row r="192" spans="1:8" s="7" customFormat="1" x14ac:dyDescent="0.35">
      <c r="A192" s="108" t="s">
        <v>62</v>
      </c>
      <c r="B192" s="107" t="s">
        <v>1</v>
      </c>
      <c r="C192" s="109"/>
      <c r="D192" s="109"/>
      <c r="E192" s="110"/>
      <c r="F192" s="107">
        <f>SUM(F186:F191)</f>
        <v>0</v>
      </c>
      <c r="G192" s="16"/>
      <c r="H192" s="15"/>
    </row>
    <row r="193" spans="1:8" s="25" customFormat="1" ht="15.75" customHeight="1" x14ac:dyDescent="0.3">
      <c r="A193" s="250" t="s">
        <v>61</v>
      </c>
      <c r="B193" s="251"/>
      <c r="C193" s="251"/>
      <c r="D193" s="252"/>
      <c r="E193" s="24" t="s">
        <v>1</v>
      </c>
      <c r="G193" s="26"/>
    </row>
    <row r="194" spans="1:8" s="27" customFormat="1" ht="52.5" customHeight="1" x14ac:dyDescent="0.35">
      <c r="A194" s="241" t="s">
        <v>96</v>
      </c>
      <c r="B194" s="247"/>
      <c r="C194" s="247"/>
      <c r="D194" s="242"/>
      <c r="E194" s="41"/>
      <c r="G194" s="42"/>
    </row>
    <row r="195" spans="1:8" s="12" customFormat="1" x14ac:dyDescent="0.35">
      <c r="A195" s="3" t="s">
        <v>1</v>
      </c>
      <c r="B195" s="3"/>
      <c r="C195" s="3"/>
      <c r="D195" s="3"/>
      <c r="E195" s="3"/>
      <c r="F195" s="3"/>
      <c r="G195" s="11"/>
    </row>
    <row r="196" spans="1:8" s="7" customFormat="1" x14ac:dyDescent="0.35">
      <c r="A196" s="177" t="s">
        <v>28</v>
      </c>
      <c r="B196" s="104" t="s">
        <v>5</v>
      </c>
      <c r="C196" s="105" t="s">
        <v>19</v>
      </c>
      <c r="D196" s="105" t="s">
        <v>65</v>
      </c>
      <c r="E196" s="105" t="s">
        <v>6</v>
      </c>
      <c r="F196" s="106" t="s">
        <v>2</v>
      </c>
      <c r="G196" s="16"/>
      <c r="H196" s="15"/>
    </row>
    <row r="197" spans="1:8" s="7" customFormat="1" x14ac:dyDescent="0.35">
      <c r="A197" s="169" t="s">
        <v>7</v>
      </c>
      <c r="B197" s="178"/>
      <c r="C197" s="53"/>
      <c r="D197" s="105" t="s">
        <v>36</v>
      </c>
      <c r="E197" s="170">
        <v>800</v>
      </c>
      <c r="F197" s="160">
        <f>B197*C197*E197</f>
        <v>0</v>
      </c>
      <c r="G197" s="16"/>
      <c r="H197" s="15"/>
    </row>
    <row r="198" spans="1:8" s="7" customFormat="1" x14ac:dyDescent="0.35">
      <c r="A198" s="169" t="s">
        <v>40</v>
      </c>
      <c r="B198" s="178"/>
      <c r="C198" s="53"/>
      <c r="D198" s="53"/>
      <c r="E198" s="170">
        <v>250</v>
      </c>
      <c r="F198" s="160">
        <f>B198*C198*D198*E198</f>
        <v>0</v>
      </c>
      <c r="G198" s="16"/>
      <c r="H198" s="15"/>
    </row>
    <row r="199" spans="1:8" s="7" customFormat="1" x14ac:dyDescent="0.35">
      <c r="A199" s="169" t="s">
        <v>41</v>
      </c>
      <c r="B199" s="178"/>
      <c r="C199" s="53"/>
      <c r="D199" s="53"/>
      <c r="E199" s="170">
        <v>71</v>
      </c>
      <c r="F199" s="160">
        <f t="shared" ref="F199:F201" si="4">B199*C199*D199*E199</f>
        <v>0</v>
      </c>
      <c r="G199" s="16"/>
      <c r="H199" s="15"/>
    </row>
    <row r="200" spans="1:8" s="7" customFormat="1" x14ac:dyDescent="0.35">
      <c r="A200" s="169" t="s">
        <v>42</v>
      </c>
      <c r="B200" s="178"/>
      <c r="C200" s="53"/>
      <c r="D200" s="53"/>
      <c r="E200" s="170">
        <v>75</v>
      </c>
      <c r="F200" s="160">
        <f t="shared" si="4"/>
        <v>0</v>
      </c>
      <c r="G200" s="11"/>
    </row>
    <row r="201" spans="1:8" s="7" customFormat="1" x14ac:dyDescent="0.35">
      <c r="A201" s="169" t="s">
        <v>43</v>
      </c>
      <c r="B201" s="178"/>
      <c r="C201" s="53"/>
      <c r="D201" s="53"/>
      <c r="E201" s="170">
        <v>100</v>
      </c>
      <c r="F201" s="160">
        <f t="shared" si="4"/>
        <v>0</v>
      </c>
      <c r="G201" s="16"/>
      <c r="H201" s="15"/>
    </row>
    <row r="202" spans="1:8" s="7" customFormat="1" x14ac:dyDescent="0.35">
      <c r="A202" s="169" t="s">
        <v>30</v>
      </c>
      <c r="B202" s="178"/>
      <c r="C202" s="53"/>
      <c r="D202" s="105" t="s">
        <v>36</v>
      </c>
      <c r="E202" s="170">
        <v>500</v>
      </c>
      <c r="F202" s="160">
        <f>B202*C202*E202</f>
        <v>0</v>
      </c>
      <c r="G202" s="11"/>
    </row>
    <row r="203" spans="1:8" s="7" customFormat="1" x14ac:dyDescent="0.35">
      <c r="A203" s="108" t="s">
        <v>29</v>
      </c>
      <c r="B203" s="107" t="s">
        <v>1</v>
      </c>
      <c r="C203" s="109"/>
      <c r="D203" s="109"/>
      <c r="E203" s="110"/>
      <c r="F203" s="107">
        <f>SUM(F197:F202)</f>
        <v>0</v>
      </c>
      <c r="G203" s="16"/>
      <c r="H203" s="15"/>
    </row>
    <row r="204" spans="1:8" s="25" customFormat="1" ht="15" x14ac:dyDescent="0.3">
      <c r="A204" s="250" t="s">
        <v>46</v>
      </c>
      <c r="B204" s="251"/>
      <c r="C204" s="251"/>
      <c r="D204" s="252"/>
      <c r="E204" s="24" t="s">
        <v>1</v>
      </c>
      <c r="G204" s="26"/>
    </row>
    <row r="205" spans="1:8" s="27" customFormat="1" ht="35.25" customHeight="1" x14ac:dyDescent="0.35">
      <c r="A205" s="241" t="s">
        <v>96</v>
      </c>
      <c r="B205" s="247"/>
      <c r="C205" s="247"/>
      <c r="D205" s="242"/>
      <c r="E205" s="41"/>
      <c r="G205" s="42"/>
    </row>
    <row r="206" spans="1:8" s="7" customFormat="1" x14ac:dyDescent="0.35">
      <c r="A206" s="3" t="s">
        <v>1</v>
      </c>
      <c r="B206" s="3" t="s">
        <v>1</v>
      </c>
      <c r="C206" s="3"/>
      <c r="D206" s="3"/>
      <c r="E206" s="15"/>
      <c r="F206" s="15"/>
      <c r="G206" s="16"/>
      <c r="H206" s="15"/>
    </row>
    <row r="207" spans="1:8" s="7" customFormat="1" x14ac:dyDescent="0.35">
      <c r="A207" s="177" t="s">
        <v>28</v>
      </c>
      <c r="B207" s="104" t="s">
        <v>5</v>
      </c>
      <c r="C207" s="105" t="s">
        <v>19</v>
      </c>
      <c r="D207" s="105" t="s">
        <v>65</v>
      </c>
      <c r="E207" s="105" t="s">
        <v>6</v>
      </c>
      <c r="F207" s="106" t="s">
        <v>2</v>
      </c>
      <c r="G207" s="16"/>
      <c r="H207" s="15"/>
    </row>
    <row r="208" spans="1:8" s="7" customFormat="1" x14ac:dyDescent="0.35">
      <c r="A208" s="169" t="s">
        <v>7</v>
      </c>
      <c r="B208" s="178"/>
      <c r="C208" s="53"/>
      <c r="D208" s="105" t="s">
        <v>36</v>
      </c>
      <c r="E208" s="170">
        <v>800</v>
      </c>
      <c r="F208" s="160">
        <f>B208*C208*E208</f>
        <v>0</v>
      </c>
      <c r="G208" s="16"/>
      <c r="H208" s="15"/>
    </row>
    <row r="209" spans="1:8" s="7" customFormat="1" x14ac:dyDescent="0.35">
      <c r="A209" s="169" t="s">
        <v>40</v>
      </c>
      <c r="B209" s="178"/>
      <c r="C209" s="53"/>
      <c r="D209" s="53"/>
      <c r="E209" s="170">
        <v>250</v>
      </c>
      <c r="F209" s="160">
        <f>B209*C209*D209*E209</f>
        <v>0</v>
      </c>
      <c r="G209" s="16"/>
      <c r="H209" s="15"/>
    </row>
    <row r="210" spans="1:8" s="7" customFormat="1" x14ac:dyDescent="0.35">
      <c r="A210" s="169" t="s">
        <v>41</v>
      </c>
      <c r="B210" s="178"/>
      <c r="C210" s="53"/>
      <c r="D210" s="53"/>
      <c r="E210" s="170">
        <v>71</v>
      </c>
      <c r="F210" s="160">
        <f t="shared" ref="F210:F212" si="5">B210*C210*D210*E210</f>
        <v>0</v>
      </c>
      <c r="G210" s="16"/>
      <c r="H210" s="15"/>
    </row>
    <row r="211" spans="1:8" s="7" customFormat="1" x14ac:dyDescent="0.35">
      <c r="A211" s="169" t="s">
        <v>42</v>
      </c>
      <c r="B211" s="178"/>
      <c r="C211" s="53"/>
      <c r="D211" s="53"/>
      <c r="E211" s="170">
        <v>75</v>
      </c>
      <c r="F211" s="160">
        <f t="shared" si="5"/>
        <v>0</v>
      </c>
      <c r="G211" s="11"/>
    </row>
    <row r="212" spans="1:8" s="7" customFormat="1" x14ac:dyDescent="0.35">
      <c r="A212" s="169" t="s">
        <v>43</v>
      </c>
      <c r="B212" s="178"/>
      <c r="C212" s="53"/>
      <c r="D212" s="53"/>
      <c r="E212" s="170">
        <v>100</v>
      </c>
      <c r="F212" s="160">
        <f t="shared" si="5"/>
        <v>0</v>
      </c>
      <c r="G212" s="16"/>
      <c r="H212" s="15"/>
    </row>
    <row r="213" spans="1:8" s="7" customFormat="1" x14ac:dyDescent="0.35">
      <c r="A213" s="169" t="s">
        <v>30</v>
      </c>
      <c r="B213" s="178"/>
      <c r="C213" s="53"/>
      <c r="D213" s="105" t="s">
        <v>36</v>
      </c>
      <c r="E213" s="170">
        <v>500</v>
      </c>
      <c r="F213" s="160">
        <f>B213*C213*E213</f>
        <v>0</v>
      </c>
      <c r="G213" s="11"/>
    </row>
    <row r="214" spans="1:8" s="7" customFormat="1" x14ac:dyDescent="0.35">
      <c r="A214" s="108" t="s">
        <v>29</v>
      </c>
      <c r="B214" s="107" t="s">
        <v>1</v>
      </c>
      <c r="C214" s="109"/>
      <c r="D214" s="109"/>
      <c r="E214" s="110"/>
      <c r="F214" s="107">
        <f>SUM(F208:F213)</f>
        <v>0</v>
      </c>
      <c r="G214" s="16"/>
      <c r="H214" s="15"/>
    </row>
    <row r="215" spans="1:8" s="25" customFormat="1" ht="15" x14ac:dyDescent="0.3">
      <c r="A215" s="243" t="s">
        <v>46</v>
      </c>
      <c r="B215" s="244"/>
      <c r="C215" s="244"/>
      <c r="D215" s="245"/>
      <c r="E215" s="24"/>
      <c r="F215" s="25" t="s">
        <v>1</v>
      </c>
      <c r="G215" s="26"/>
    </row>
    <row r="216" spans="1:8" s="27" customFormat="1" ht="35.25" customHeight="1" x14ac:dyDescent="0.35">
      <c r="A216" s="241" t="s">
        <v>96</v>
      </c>
      <c r="B216" s="247"/>
      <c r="C216" s="247"/>
      <c r="D216" s="242"/>
      <c r="E216" s="41"/>
      <c r="F216" s="27" t="s">
        <v>1</v>
      </c>
      <c r="G216" s="42"/>
    </row>
    <row r="217" spans="1:8" s="27" customFormat="1" x14ac:dyDescent="0.35">
      <c r="A217" s="18" t="s">
        <v>1</v>
      </c>
      <c r="B217" s="19"/>
      <c r="C217" s="19"/>
      <c r="D217" s="20"/>
      <c r="E217" s="41"/>
      <c r="G217" s="42"/>
    </row>
    <row r="218" spans="1:8" s="7" customFormat="1" x14ac:dyDescent="0.35">
      <c r="A218" s="177" t="s">
        <v>24</v>
      </c>
      <c r="B218" s="104" t="s">
        <v>5</v>
      </c>
      <c r="C218" s="105" t="s">
        <v>19</v>
      </c>
      <c r="D218" s="105" t="s">
        <v>65</v>
      </c>
      <c r="E218" s="105" t="s">
        <v>6</v>
      </c>
      <c r="F218" s="106" t="s">
        <v>2</v>
      </c>
      <c r="G218" s="16"/>
      <c r="H218" s="15"/>
    </row>
    <row r="219" spans="1:8" s="7" customFormat="1" x14ac:dyDescent="0.35">
      <c r="A219" s="169" t="s">
        <v>7</v>
      </c>
      <c r="B219" s="178"/>
      <c r="C219" s="53"/>
      <c r="D219" s="105" t="s">
        <v>36</v>
      </c>
      <c r="E219" s="170">
        <v>800</v>
      </c>
      <c r="F219" s="89">
        <f>B219*C219*E219</f>
        <v>0</v>
      </c>
      <c r="G219" s="16"/>
      <c r="H219" s="15"/>
    </row>
    <row r="220" spans="1:8" s="7" customFormat="1" x14ac:dyDescent="0.35">
      <c r="A220" s="169" t="s">
        <v>40</v>
      </c>
      <c r="B220" s="178"/>
      <c r="C220" s="53"/>
      <c r="D220" s="53"/>
      <c r="E220" s="170">
        <v>250</v>
      </c>
      <c r="F220" s="89">
        <f>B220*C220*D220*E220</f>
        <v>0</v>
      </c>
      <c r="G220" s="2"/>
      <c r="H220" s="15"/>
    </row>
    <row r="221" spans="1:8" s="7" customFormat="1" x14ac:dyDescent="0.35">
      <c r="A221" s="169" t="s">
        <v>41</v>
      </c>
      <c r="B221" s="178"/>
      <c r="C221" s="53"/>
      <c r="D221" s="53"/>
      <c r="E221" s="170">
        <v>71</v>
      </c>
      <c r="F221" s="89">
        <f t="shared" ref="F221:F223" si="6">B221*C221*D221*E221</f>
        <v>0</v>
      </c>
      <c r="G221" s="2"/>
      <c r="H221" s="15"/>
    </row>
    <row r="222" spans="1:8" s="7" customFormat="1" x14ac:dyDescent="0.35">
      <c r="A222" s="169" t="s">
        <v>42</v>
      </c>
      <c r="B222" s="178"/>
      <c r="C222" s="53"/>
      <c r="D222" s="53"/>
      <c r="E222" s="170">
        <v>75</v>
      </c>
      <c r="F222" s="89">
        <f t="shared" si="6"/>
        <v>0</v>
      </c>
      <c r="G222" s="69"/>
    </row>
    <row r="223" spans="1:8" s="7" customFormat="1" x14ac:dyDescent="0.35">
      <c r="A223" s="169" t="s">
        <v>43</v>
      </c>
      <c r="B223" s="178"/>
      <c r="C223" s="53"/>
      <c r="D223" s="53"/>
      <c r="E223" s="170">
        <v>100</v>
      </c>
      <c r="F223" s="89">
        <f t="shared" si="6"/>
        <v>0</v>
      </c>
      <c r="G223" s="16"/>
      <c r="H223" s="15"/>
    </row>
    <row r="224" spans="1:8" s="7" customFormat="1" x14ac:dyDescent="0.35">
      <c r="A224" s="169" t="s">
        <v>30</v>
      </c>
      <c r="B224" s="178"/>
      <c r="C224" s="53"/>
      <c r="D224" s="105" t="s">
        <v>36</v>
      </c>
      <c r="E224" s="170">
        <v>500</v>
      </c>
      <c r="F224" s="89">
        <f>B224*C224*E224</f>
        <v>0</v>
      </c>
      <c r="G224" s="16"/>
      <c r="H224" s="15"/>
    </row>
    <row r="225" spans="1:8" s="25" customFormat="1" x14ac:dyDescent="0.35">
      <c r="A225" s="108" t="s">
        <v>23</v>
      </c>
      <c r="B225" s="107" t="s">
        <v>1</v>
      </c>
      <c r="C225" s="109"/>
      <c r="D225" s="109"/>
      <c r="E225" s="110"/>
      <c r="F225" s="107">
        <f>SUM(F219:F224)</f>
        <v>0</v>
      </c>
      <c r="G225" s="26"/>
    </row>
    <row r="226" spans="1:8" s="27" customFormat="1" x14ac:dyDescent="0.35">
      <c r="A226" s="250" t="s">
        <v>46</v>
      </c>
      <c r="B226" s="251"/>
      <c r="C226" s="251"/>
      <c r="D226" s="252"/>
      <c r="E226" s="41"/>
      <c r="F226" s="27" t="s">
        <v>1</v>
      </c>
      <c r="G226" s="42"/>
    </row>
    <row r="227" spans="1:8" s="27" customFormat="1" ht="41.25" customHeight="1" x14ac:dyDescent="0.35">
      <c r="A227" s="241" t="s">
        <v>96</v>
      </c>
      <c r="B227" s="247"/>
      <c r="C227" s="247"/>
      <c r="D227" s="242"/>
      <c r="E227" s="41"/>
      <c r="G227" s="42"/>
    </row>
    <row r="228" spans="1:8" s="27" customFormat="1" x14ac:dyDescent="0.35">
      <c r="A228" s="18"/>
      <c r="B228" s="18"/>
      <c r="C228" s="18"/>
      <c r="D228" s="18"/>
      <c r="E228" s="41"/>
      <c r="G228" s="42"/>
    </row>
    <row r="229" spans="1:8" s="7" customFormat="1" x14ac:dyDescent="0.35">
      <c r="A229" s="177" t="s">
        <v>24</v>
      </c>
      <c r="B229" s="179" t="s">
        <v>5</v>
      </c>
      <c r="C229" s="105" t="s">
        <v>19</v>
      </c>
      <c r="D229" s="105" t="s">
        <v>65</v>
      </c>
      <c r="E229" s="105" t="s">
        <v>6</v>
      </c>
      <c r="F229" s="106" t="s">
        <v>2</v>
      </c>
      <c r="G229" s="16"/>
      <c r="H229" s="15"/>
    </row>
    <row r="230" spans="1:8" s="7" customFormat="1" x14ac:dyDescent="0.35">
      <c r="A230" s="169" t="s">
        <v>7</v>
      </c>
      <c r="B230" s="178"/>
      <c r="C230" s="53"/>
      <c r="D230" s="105" t="s">
        <v>36</v>
      </c>
      <c r="E230" s="170">
        <v>800</v>
      </c>
      <c r="F230" s="160">
        <f>B230*C230*E230</f>
        <v>0</v>
      </c>
      <c r="G230" s="16"/>
      <c r="H230" s="15"/>
    </row>
    <row r="231" spans="1:8" s="7" customFormat="1" x14ac:dyDescent="0.35">
      <c r="A231" s="169" t="s">
        <v>40</v>
      </c>
      <c r="B231" s="178"/>
      <c r="C231" s="53"/>
      <c r="D231" s="53"/>
      <c r="E231" s="170">
        <v>250</v>
      </c>
      <c r="F231" s="160">
        <f>B231*C231*D231*E231</f>
        <v>0</v>
      </c>
      <c r="G231" s="16"/>
      <c r="H231" s="15"/>
    </row>
    <row r="232" spans="1:8" s="7" customFormat="1" x14ac:dyDescent="0.35">
      <c r="A232" s="169" t="s">
        <v>41</v>
      </c>
      <c r="B232" s="178"/>
      <c r="C232" s="53"/>
      <c r="D232" s="53"/>
      <c r="E232" s="170">
        <v>71</v>
      </c>
      <c r="F232" s="160">
        <f t="shared" ref="F232:F234" si="7">B232*C232*D232*E232</f>
        <v>0</v>
      </c>
      <c r="G232" s="16"/>
      <c r="H232" s="15"/>
    </row>
    <row r="233" spans="1:8" s="7" customFormat="1" x14ac:dyDescent="0.35">
      <c r="A233" s="169" t="s">
        <v>42</v>
      </c>
      <c r="B233" s="178"/>
      <c r="C233" s="53"/>
      <c r="D233" s="53"/>
      <c r="E233" s="170">
        <v>75</v>
      </c>
      <c r="F233" s="160">
        <f t="shared" si="7"/>
        <v>0</v>
      </c>
      <c r="G233" s="11"/>
    </row>
    <row r="234" spans="1:8" s="7" customFormat="1" x14ac:dyDescent="0.35">
      <c r="A234" s="169" t="s">
        <v>43</v>
      </c>
      <c r="B234" s="178"/>
      <c r="C234" s="53"/>
      <c r="D234" s="53"/>
      <c r="E234" s="170">
        <v>100</v>
      </c>
      <c r="F234" s="160">
        <f t="shared" si="7"/>
        <v>0</v>
      </c>
      <c r="G234" s="16"/>
      <c r="H234" s="15"/>
    </row>
    <row r="235" spans="1:8" s="7" customFormat="1" x14ac:dyDescent="0.35">
      <c r="A235" s="169" t="s">
        <v>30</v>
      </c>
      <c r="B235" s="178"/>
      <c r="C235" s="53"/>
      <c r="D235" s="105" t="s">
        <v>36</v>
      </c>
      <c r="E235" s="170">
        <v>500</v>
      </c>
      <c r="F235" s="160">
        <f>B235*C235*E235</f>
        <v>0</v>
      </c>
      <c r="G235" s="16"/>
      <c r="H235" s="15"/>
    </row>
    <row r="236" spans="1:8" s="25" customFormat="1" x14ac:dyDescent="0.35">
      <c r="A236" s="108" t="s">
        <v>23</v>
      </c>
      <c r="B236" s="107" t="s">
        <v>1</v>
      </c>
      <c r="C236" s="109"/>
      <c r="D236" s="109"/>
      <c r="E236" s="110"/>
      <c r="F236" s="107">
        <f>SUM(F230:F235)</f>
        <v>0</v>
      </c>
      <c r="G236" s="26"/>
    </row>
    <row r="237" spans="1:8" s="27" customFormat="1" x14ac:dyDescent="0.35">
      <c r="A237" s="250" t="s">
        <v>46</v>
      </c>
      <c r="B237" s="251"/>
      <c r="C237" s="251"/>
      <c r="D237" s="252"/>
      <c r="E237" s="41"/>
      <c r="G237" s="42"/>
    </row>
    <row r="238" spans="1:8" s="27" customFormat="1" ht="40.5" customHeight="1" x14ac:dyDescent="0.35">
      <c r="A238" s="241" t="s">
        <v>96</v>
      </c>
      <c r="B238" s="247"/>
      <c r="C238" s="247"/>
      <c r="D238" s="242"/>
      <c r="E238" s="41"/>
      <c r="G238" s="42"/>
    </row>
    <row r="239" spans="1:8" s="27" customFormat="1" x14ac:dyDescent="0.35">
      <c r="A239" s="18"/>
      <c r="B239" s="18"/>
      <c r="C239" s="18"/>
      <c r="D239" s="18"/>
      <c r="E239" s="41"/>
      <c r="G239" s="42"/>
    </row>
    <row r="240" spans="1:8" s="7" customFormat="1" x14ac:dyDescent="0.35">
      <c r="A240" s="177" t="s">
        <v>20</v>
      </c>
      <c r="B240" s="104" t="s">
        <v>5</v>
      </c>
      <c r="C240" s="105" t="s">
        <v>19</v>
      </c>
      <c r="D240" s="105" t="s">
        <v>65</v>
      </c>
      <c r="E240" s="105" t="s">
        <v>6</v>
      </c>
      <c r="F240" s="106" t="s">
        <v>2</v>
      </c>
      <c r="G240" s="16"/>
      <c r="H240" s="15"/>
    </row>
    <row r="241" spans="1:8" s="7" customFormat="1" x14ac:dyDescent="0.35">
      <c r="A241" s="169" t="s">
        <v>7</v>
      </c>
      <c r="B241" s="178"/>
      <c r="C241" s="53"/>
      <c r="D241" s="105" t="s">
        <v>36</v>
      </c>
      <c r="E241" s="170">
        <v>800</v>
      </c>
      <c r="F241" s="160">
        <f>B241*C241*E241</f>
        <v>0</v>
      </c>
      <c r="G241" s="16"/>
      <c r="H241" s="15"/>
    </row>
    <row r="242" spans="1:8" s="7" customFormat="1" x14ac:dyDescent="0.35">
      <c r="A242" s="169" t="s">
        <v>40</v>
      </c>
      <c r="B242" s="178"/>
      <c r="C242" s="53"/>
      <c r="D242" s="53"/>
      <c r="E242" s="170">
        <v>250</v>
      </c>
      <c r="F242" s="160">
        <f>B242*C242*D242*E242</f>
        <v>0</v>
      </c>
      <c r="G242" s="16"/>
      <c r="H242" s="15"/>
    </row>
    <row r="243" spans="1:8" s="7" customFormat="1" x14ac:dyDescent="0.35">
      <c r="A243" s="169" t="s">
        <v>41</v>
      </c>
      <c r="B243" s="178"/>
      <c r="C243" s="53"/>
      <c r="D243" s="53"/>
      <c r="E243" s="170">
        <v>71</v>
      </c>
      <c r="F243" s="160">
        <f t="shared" ref="F243:F245" si="8">B243*C243*D243*E243</f>
        <v>0</v>
      </c>
      <c r="G243" s="16"/>
      <c r="H243" s="15"/>
    </row>
    <row r="244" spans="1:8" s="7" customFormat="1" x14ac:dyDescent="0.35">
      <c r="A244" s="169" t="s">
        <v>42</v>
      </c>
      <c r="B244" s="178"/>
      <c r="C244" s="53"/>
      <c r="D244" s="53"/>
      <c r="E244" s="170">
        <v>75</v>
      </c>
      <c r="F244" s="160">
        <f t="shared" si="8"/>
        <v>0</v>
      </c>
      <c r="G244" s="11" t="s">
        <v>1</v>
      </c>
    </row>
    <row r="245" spans="1:8" s="7" customFormat="1" x14ac:dyDescent="0.35">
      <c r="A245" s="169" t="s">
        <v>43</v>
      </c>
      <c r="B245" s="178"/>
      <c r="C245" s="53"/>
      <c r="D245" s="53"/>
      <c r="E245" s="170">
        <v>100</v>
      </c>
      <c r="F245" s="160">
        <f t="shared" si="8"/>
        <v>0</v>
      </c>
      <c r="G245" s="16"/>
      <c r="H245" s="15"/>
    </row>
    <row r="246" spans="1:8" s="7" customFormat="1" x14ac:dyDescent="0.35">
      <c r="A246" s="169" t="s">
        <v>30</v>
      </c>
      <c r="B246" s="178"/>
      <c r="C246" s="53"/>
      <c r="D246" s="105" t="s">
        <v>36</v>
      </c>
      <c r="E246" s="170">
        <v>500</v>
      </c>
      <c r="F246" s="160">
        <f>B246*C246*E246</f>
        <v>0</v>
      </c>
      <c r="G246" s="16"/>
      <c r="H246" s="15"/>
    </row>
    <row r="247" spans="1:8" s="25" customFormat="1" x14ac:dyDescent="0.35">
      <c r="A247" s="108" t="s">
        <v>22</v>
      </c>
      <c r="B247" s="107" t="s">
        <v>1</v>
      </c>
      <c r="C247" s="109"/>
      <c r="D247" s="109"/>
      <c r="E247" s="110"/>
      <c r="F247" s="107">
        <f>SUM(F241:F246)</f>
        <v>0</v>
      </c>
      <c r="G247" s="26"/>
    </row>
    <row r="248" spans="1:8" s="27" customFormat="1" x14ac:dyDescent="0.35">
      <c r="A248" s="250" t="s">
        <v>46</v>
      </c>
      <c r="B248" s="251"/>
      <c r="C248" s="251"/>
      <c r="D248" s="252"/>
      <c r="E248" s="41" t="s">
        <v>1</v>
      </c>
      <c r="G248" s="42"/>
    </row>
    <row r="249" spans="1:8" s="27" customFormat="1" ht="36.75" customHeight="1" x14ac:dyDescent="0.35">
      <c r="A249" s="241" t="s">
        <v>96</v>
      </c>
      <c r="B249" s="247"/>
      <c r="C249" s="247"/>
      <c r="D249" s="242"/>
      <c r="E249" s="41"/>
      <c r="F249" s="27" t="s">
        <v>1</v>
      </c>
      <c r="G249" s="42" t="s">
        <v>1</v>
      </c>
    </row>
    <row r="250" spans="1:8" s="27" customFormat="1" x14ac:dyDescent="0.35">
      <c r="A250" s="18" t="s">
        <v>1</v>
      </c>
      <c r="B250" s="18"/>
      <c r="C250" s="18"/>
      <c r="D250" s="18"/>
      <c r="E250" s="41"/>
      <c r="G250" s="42"/>
    </row>
    <row r="251" spans="1:8" s="7" customFormat="1" x14ac:dyDescent="0.35">
      <c r="A251" s="177" t="s">
        <v>20</v>
      </c>
      <c r="B251" s="104" t="s">
        <v>5</v>
      </c>
      <c r="C251" s="105" t="s">
        <v>19</v>
      </c>
      <c r="D251" s="105" t="s">
        <v>65</v>
      </c>
      <c r="E251" s="105" t="s">
        <v>6</v>
      </c>
      <c r="F251" s="106" t="s">
        <v>2</v>
      </c>
      <c r="G251" s="16"/>
      <c r="H251" s="15"/>
    </row>
    <row r="252" spans="1:8" s="7" customFormat="1" x14ac:dyDescent="0.35">
      <c r="A252" s="169" t="s">
        <v>7</v>
      </c>
      <c r="B252" s="178"/>
      <c r="C252" s="53"/>
      <c r="D252" s="105" t="s">
        <v>36</v>
      </c>
      <c r="E252" s="170">
        <v>800</v>
      </c>
      <c r="F252" s="160">
        <f>B252*C252*E252</f>
        <v>0</v>
      </c>
      <c r="G252" s="16"/>
      <c r="H252" s="15"/>
    </row>
    <row r="253" spans="1:8" s="7" customFormat="1" x14ac:dyDescent="0.35">
      <c r="A253" s="169" t="s">
        <v>40</v>
      </c>
      <c r="B253" s="178"/>
      <c r="C253" s="53"/>
      <c r="D253" s="53"/>
      <c r="E253" s="170">
        <v>250</v>
      </c>
      <c r="F253" s="160">
        <f>B253*C253*D253*E253</f>
        <v>0</v>
      </c>
      <c r="G253" s="16"/>
      <c r="H253" s="15"/>
    </row>
    <row r="254" spans="1:8" s="7" customFormat="1" x14ac:dyDescent="0.35">
      <c r="A254" s="169" t="s">
        <v>41</v>
      </c>
      <c r="B254" s="178"/>
      <c r="C254" s="53"/>
      <c r="D254" s="53"/>
      <c r="E254" s="170">
        <v>71</v>
      </c>
      <c r="F254" s="160">
        <f t="shared" ref="F254:F256" si="9">B254*C254*D254*E254</f>
        <v>0</v>
      </c>
      <c r="G254" s="16"/>
      <c r="H254" s="15"/>
    </row>
    <row r="255" spans="1:8" s="7" customFormat="1" x14ac:dyDescent="0.35">
      <c r="A255" s="169" t="s">
        <v>42</v>
      </c>
      <c r="B255" s="178"/>
      <c r="C255" s="53"/>
      <c r="D255" s="53"/>
      <c r="E255" s="170">
        <v>75</v>
      </c>
      <c r="F255" s="160">
        <f t="shared" si="9"/>
        <v>0</v>
      </c>
      <c r="G255" s="11"/>
    </row>
    <row r="256" spans="1:8" s="7" customFormat="1" x14ac:dyDescent="0.35">
      <c r="A256" s="169" t="s">
        <v>43</v>
      </c>
      <c r="B256" s="178"/>
      <c r="C256" s="53"/>
      <c r="D256" s="53"/>
      <c r="E256" s="170">
        <v>100</v>
      </c>
      <c r="F256" s="160">
        <f t="shared" si="9"/>
        <v>0</v>
      </c>
      <c r="G256" s="16"/>
      <c r="H256" s="15"/>
    </row>
    <row r="257" spans="1:9" s="7" customFormat="1" x14ac:dyDescent="0.35">
      <c r="A257" s="169" t="s">
        <v>30</v>
      </c>
      <c r="B257" s="178"/>
      <c r="C257" s="53"/>
      <c r="D257" s="105" t="s">
        <v>36</v>
      </c>
      <c r="E257" s="170">
        <v>500</v>
      </c>
      <c r="F257" s="160">
        <f>B257*C257*E257</f>
        <v>0</v>
      </c>
      <c r="G257" s="16"/>
      <c r="H257" s="15"/>
    </row>
    <row r="258" spans="1:9" s="25" customFormat="1" x14ac:dyDescent="0.35">
      <c r="A258" s="108" t="s">
        <v>22</v>
      </c>
      <c r="B258" s="107" t="s">
        <v>1</v>
      </c>
      <c r="C258" s="109"/>
      <c r="D258" s="109"/>
      <c r="E258" s="110"/>
      <c r="F258" s="107">
        <f>SUM(F252:F257)</f>
        <v>0</v>
      </c>
      <c r="G258" s="26"/>
    </row>
    <row r="259" spans="1:9" s="27" customFormat="1" x14ac:dyDescent="0.35">
      <c r="A259" s="250" t="s">
        <v>46</v>
      </c>
      <c r="B259" s="251"/>
      <c r="C259" s="251"/>
      <c r="D259" s="252"/>
      <c r="E259" s="41" t="s">
        <v>1</v>
      </c>
      <c r="G259" s="42"/>
    </row>
    <row r="260" spans="1:9" s="27" customFormat="1" ht="44.25" customHeight="1" x14ac:dyDescent="0.35">
      <c r="A260" s="241" t="s">
        <v>96</v>
      </c>
      <c r="B260" s="247"/>
      <c r="C260" s="247"/>
      <c r="D260" s="242"/>
      <c r="E260" s="41"/>
      <c r="F260" s="27" t="s">
        <v>1</v>
      </c>
      <c r="G260" s="42"/>
    </row>
    <row r="261" spans="1:9" s="27" customFormat="1" x14ac:dyDescent="0.35">
      <c r="A261" s="18"/>
      <c r="B261" s="18" t="s">
        <v>1</v>
      </c>
      <c r="C261" s="18"/>
      <c r="D261" s="18"/>
      <c r="E261" s="41"/>
      <c r="G261" s="42"/>
    </row>
    <row r="262" spans="1:9" s="6" customFormat="1" x14ac:dyDescent="0.35">
      <c r="A262" s="46" t="s">
        <v>1</v>
      </c>
      <c r="B262" s="126" t="s">
        <v>47</v>
      </c>
      <c r="C262" s="126" t="s">
        <v>6</v>
      </c>
      <c r="D262" s="126" t="s">
        <v>16</v>
      </c>
      <c r="G262" s="8"/>
    </row>
    <row r="263" spans="1:9" s="6" customFormat="1" ht="15" x14ac:dyDescent="0.3">
      <c r="A263" s="46" t="s">
        <v>13</v>
      </c>
      <c r="F263" s="6" t="s">
        <v>1</v>
      </c>
      <c r="G263" s="8"/>
    </row>
    <row r="264" spans="1:9" s="6" customFormat="1" x14ac:dyDescent="0.35">
      <c r="A264" s="186" t="s">
        <v>126</v>
      </c>
      <c r="B264" s="178"/>
      <c r="C264" s="181">
        <v>10</v>
      </c>
      <c r="D264" s="160">
        <f t="shared" ref="D264:D271" si="10">B264*C264</f>
        <v>0</v>
      </c>
      <c r="E264" s="6" t="s">
        <v>1</v>
      </c>
      <c r="F264" s="6" t="s">
        <v>1</v>
      </c>
      <c r="G264" s="8"/>
    </row>
    <row r="265" spans="1:9" s="6" customFormat="1" ht="31" x14ac:dyDescent="0.35">
      <c r="A265" s="186" t="s">
        <v>124</v>
      </c>
      <c r="B265" s="178"/>
      <c r="C265" s="181">
        <v>350</v>
      </c>
      <c r="D265" s="160">
        <f t="shared" si="10"/>
        <v>0</v>
      </c>
      <c r="F265" s="6" t="s">
        <v>1</v>
      </c>
      <c r="G265" s="8"/>
    </row>
    <row r="266" spans="1:9" s="6" customFormat="1" x14ac:dyDescent="0.35">
      <c r="A266" s="186" t="s">
        <v>127</v>
      </c>
      <c r="B266" s="178"/>
      <c r="C266" s="181">
        <v>5</v>
      </c>
      <c r="D266" s="160">
        <f t="shared" si="10"/>
        <v>0</v>
      </c>
      <c r="G266" s="8"/>
    </row>
    <row r="267" spans="1:9" s="6" customFormat="1" x14ac:dyDescent="0.35">
      <c r="A267" s="186" t="s">
        <v>125</v>
      </c>
      <c r="B267" s="178"/>
      <c r="C267" s="181">
        <v>1</v>
      </c>
      <c r="D267" s="160">
        <f t="shared" si="10"/>
        <v>0</v>
      </c>
      <c r="F267" s="6" t="s">
        <v>1</v>
      </c>
      <c r="G267" s="8"/>
    </row>
    <row r="268" spans="1:9" s="6" customFormat="1" ht="31" x14ac:dyDescent="0.35">
      <c r="A268" s="186" t="s">
        <v>128</v>
      </c>
      <c r="B268" s="178"/>
      <c r="C268" s="182">
        <v>0.06</v>
      </c>
      <c r="D268" s="160">
        <f t="shared" si="10"/>
        <v>0</v>
      </c>
      <c r="F268" s="6" t="s">
        <v>1</v>
      </c>
      <c r="G268" s="8"/>
    </row>
    <row r="269" spans="1:9" s="6" customFormat="1" x14ac:dyDescent="0.35">
      <c r="A269" s="186" t="s">
        <v>129</v>
      </c>
      <c r="B269" s="178"/>
      <c r="C269" s="182">
        <v>500</v>
      </c>
      <c r="D269" s="160">
        <f t="shared" si="10"/>
        <v>0</v>
      </c>
      <c r="G269" s="8"/>
    </row>
    <row r="270" spans="1:9" s="23" customFormat="1" x14ac:dyDescent="0.35">
      <c r="A270" s="187" t="s">
        <v>130</v>
      </c>
      <c r="B270" s="178"/>
      <c r="C270" s="183">
        <v>500</v>
      </c>
      <c r="D270" s="160">
        <f t="shared" si="10"/>
        <v>0</v>
      </c>
      <c r="F270" s="28"/>
      <c r="G270" s="43"/>
    </row>
    <row r="271" spans="1:9" s="23" customFormat="1" ht="31" x14ac:dyDescent="0.35">
      <c r="A271" s="187" t="s">
        <v>131</v>
      </c>
      <c r="B271" s="178"/>
      <c r="C271" s="183">
        <v>1000</v>
      </c>
      <c r="D271" s="160">
        <f t="shared" si="10"/>
        <v>0</v>
      </c>
      <c r="F271" s="28"/>
      <c r="G271" s="43"/>
    </row>
    <row r="272" spans="1:9" s="6" customFormat="1" ht="15" x14ac:dyDescent="0.3">
      <c r="A272" s="184" t="s">
        <v>3</v>
      </c>
      <c r="B272" s="185" t="s">
        <v>1</v>
      </c>
      <c r="C272" s="185"/>
      <c r="D272" s="127">
        <f>SUM(D264:D271)</f>
        <v>0</v>
      </c>
      <c r="F272" s="29"/>
      <c r="G272" s="8"/>
      <c r="I272" s="6" t="s">
        <v>1</v>
      </c>
    </row>
    <row r="273" spans="1:7" s="27" customFormat="1" ht="27" customHeight="1" x14ac:dyDescent="0.35">
      <c r="A273" s="243" t="s">
        <v>99</v>
      </c>
      <c r="B273" s="244"/>
      <c r="C273" s="244"/>
      <c r="D273" s="245"/>
      <c r="E273" s="41" t="s">
        <v>1</v>
      </c>
      <c r="G273" s="42"/>
    </row>
    <row r="274" spans="1:7" s="6" customFormat="1" ht="35.25" customHeight="1" x14ac:dyDescent="0.3">
      <c r="A274" s="253" t="s">
        <v>76</v>
      </c>
      <c r="B274" s="254"/>
      <c r="C274" s="254"/>
      <c r="D274" s="255"/>
      <c r="E274" s="28" t="s">
        <v>1</v>
      </c>
      <c r="F274" s="29"/>
      <c r="G274" s="8"/>
    </row>
    <row r="275" spans="1:7" s="6" customFormat="1" ht="35.25" customHeight="1" x14ac:dyDescent="0.3">
      <c r="A275" s="246" t="s">
        <v>77</v>
      </c>
      <c r="B275" s="247"/>
      <c r="C275" s="247"/>
      <c r="D275" s="242"/>
      <c r="E275" s="29"/>
      <c r="F275" s="29"/>
      <c r="G275" s="8"/>
    </row>
    <row r="276" spans="1:7" s="6" customFormat="1" ht="31.5" customHeight="1" x14ac:dyDescent="0.3">
      <c r="A276" s="246" t="s">
        <v>78</v>
      </c>
      <c r="B276" s="247"/>
      <c r="C276" s="247"/>
      <c r="D276" s="242"/>
      <c r="E276" s="29" t="s">
        <v>1</v>
      </c>
      <c r="F276" s="29"/>
      <c r="G276" s="8"/>
    </row>
    <row r="277" spans="1:7" s="6" customFormat="1" ht="36.75" customHeight="1" x14ac:dyDescent="0.3">
      <c r="A277" s="246" t="s">
        <v>82</v>
      </c>
      <c r="B277" s="256"/>
      <c r="C277" s="256"/>
      <c r="D277" s="257"/>
      <c r="E277" s="29" t="s">
        <v>1</v>
      </c>
      <c r="F277" s="29"/>
      <c r="G277" s="8"/>
    </row>
    <row r="278" spans="1:7" s="6" customFormat="1" ht="49" customHeight="1" x14ac:dyDescent="0.3">
      <c r="A278" s="246" t="s">
        <v>79</v>
      </c>
      <c r="B278" s="247"/>
      <c r="C278" s="247"/>
      <c r="D278" s="242"/>
      <c r="E278" s="29"/>
      <c r="F278" s="29" t="s">
        <v>1</v>
      </c>
      <c r="G278" s="8"/>
    </row>
    <row r="279" spans="1:7" s="6" customFormat="1" ht="49" customHeight="1" x14ac:dyDescent="0.3">
      <c r="A279" s="246" t="s">
        <v>83</v>
      </c>
      <c r="B279" s="247"/>
      <c r="C279" s="247"/>
      <c r="D279" s="242"/>
      <c r="E279" s="29"/>
      <c r="F279" s="29" t="s">
        <v>1</v>
      </c>
      <c r="G279" s="8"/>
    </row>
    <row r="280" spans="1:7" s="6" customFormat="1" ht="39" customHeight="1" x14ac:dyDescent="0.3">
      <c r="A280" s="246" t="s">
        <v>80</v>
      </c>
      <c r="B280" s="247"/>
      <c r="C280" s="247"/>
      <c r="D280" s="242"/>
      <c r="E280" s="28" t="s">
        <v>1</v>
      </c>
      <c r="F280" s="29" t="s">
        <v>1</v>
      </c>
      <c r="G280" s="8"/>
    </row>
    <row r="281" spans="1:7" s="6" customFormat="1" ht="36.75" customHeight="1" x14ac:dyDescent="0.3">
      <c r="A281" s="246" t="s">
        <v>81</v>
      </c>
      <c r="B281" s="247"/>
      <c r="C281" s="247"/>
      <c r="D281" s="242"/>
      <c r="E281" s="28" t="s">
        <v>1</v>
      </c>
      <c r="F281" s="29"/>
      <c r="G281" s="8"/>
    </row>
    <row r="282" spans="1:7" s="6" customFormat="1" x14ac:dyDescent="0.3">
      <c r="A282" s="18"/>
      <c r="B282" s="18"/>
      <c r="C282" s="18" t="s">
        <v>1</v>
      </c>
      <c r="D282" s="18"/>
      <c r="E282" s="28"/>
      <c r="F282" s="29"/>
      <c r="G282" s="8"/>
    </row>
    <row r="283" spans="1:7" s="6" customFormat="1" ht="30" x14ac:dyDescent="0.3">
      <c r="A283" s="68" t="s">
        <v>132</v>
      </c>
      <c r="B283" s="163" t="s">
        <v>19</v>
      </c>
      <c r="C283" s="188" t="s">
        <v>68</v>
      </c>
      <c r="D283" s="189" t="s">
        <v>21</v>
      </c>
      <c r="E283" s="163" t="s">
        <v>139</v>
      </c>
      <c r="F283" s="29"/>
      <c r="G283" s="8"/>
    </row>
    <row r="284" spans="1:7" s="23" customFormat="1" x14ac:dyDescent="0.35">
      <c r="A284" s="187" t="s">
        <v>100</v>
      </c>
      <c r="B284" s="190">
        <v>0</v>
      </c>
      <c r="C284" s="191">
        <v>59</v>
      </c>
      <c r="D284" s="192">
        <v>60</v>
      </c>
      <c r="E284" s="193">
        <f>B284*C284*D284</f>
        <v>0</v>
      </c>
      <c r="F284" s="28" t="s">
        <v>1</v>
      </c>
      <c r="G284" s="43"/>
    </row>
    <row r="285" spans="1:7" s="23" customFormat="1" x14ac:dyDescent="0.35">
      <c r="A285" s="187" t="s">
        <v>101</v>
      </c>
      <c r="B285" s="190">
        <v>0</v>
      </c>
      <c r="C285" s="191">
        <v>59</v>
      </c>
      <c r="D285" s="192">
        <v>60</v>
      </c>
      <c r="E285" s="193">
        <f t="shared" ref="E285:E287" si="11">B285*C285*D285</f>
        <v>0</v>
      </c>
      <c r="F285" s="28"/>
      <c r="G285" s="43"/>
    </row>
    <row r="286" spans="1:7" s="23" customFormat="1" x14ac:dyDescent="0.35">
      <c r="A286" s="187" t="s">
        <v>102</v>
      </c>
      <c r="B286" s="190">
        <v>0</v>
      </c>
      <c r="C286" s="191">
        <v>59</v>
      </c>
      <c r="D286" s="192">
        <v>80</v>
      </c>
      <c r="E286" s="193">
        <f t="shared" si="11"/>
        <v>0</v>
      </c>
      <c r="F286" s="28"/>
      <c r="G286" s="43"/>
    </row>
    <row r="287" spans="1:7" s="23" customFormat="1" x14ac:dyDescent="0.35">
      <c r="A287" s="187" t="s">
        <v>103</v>
      </c>
      <c r="B287" s="190">
        <v>0</v>
      </c>
      <c r="C287" s="191">
        <v>59</v>
      </c>
      <c r="D287" s="192">
        <v>80</v>
      </c>
      <c r="E287" s="193">
        <f t="shared" si="11"/>
        <v>0</v>
      </c>
      <c r="F287" s="28"/>
      <c r="G287" s="43"/>
    </row>
    <row r="288" spans="1:7" s="23" customFormat="1" x14ac:dyDescent="0.35">
      <c r="A288" s="187" t="s">
        <v>104</v>
      </c>
      <c r="B288" s="190">
        <v>0</v>
      </c>
      <c r="C288" s="191">
        <v>59</v>
      </c>
      <c r="D288" s="192">
        <v>13</v>
      </c>
      <c r="E288" s="193">
        <f t="shared" ref="E288" si="12">B288*C288*D288</f>
        <v>0</v>
      </c>
      <c r="F288" s="28"/>
      <c r="G288" s="43"/>
    </row>
    <row r="289" spans="1:7" s="23" customFormat="1" x14ac:dyDescent="0.35">
      <c r="A289" s="187" t="s">
        <v>105</v>
      </c>
      <c r="B289" s="190">
        <v>0</v>
      </c>
      <c r="C289" s="191">
        <v>59</v>
      </c>
      <c r="D289" s="192">
        <v>13</v>
      </c>
      <c r="E289" s="193">
        <f t="shared" ref="E289" si="13">B289*C289*D289</f>
        <v>0</v>
      </c>
      <c r="F289" s="28"/>
      <c r="G289" s="43"/>
    </row>
    <row r="290" spans="1:7" s="23" customFormat="1" x14ac:dyDescent="0.35">
      <c r="A290" s="108" t="s">
        <v>133</v>
      </c>
      <c r="B290" s="130"/>
      <c r="C290" s="131"/>
      <c r="D290" s="132"/>
      <c r="E290" s="129">
        <f>SUM(E284:E289)</f>
        <v>0</v>
      </c>
      <c r="F290" s="28"/>
      <c r="G290" s="43"/>
    </row>
    <row r="291" spans="1:7" s="6" customFormat="1" ht="30" customHeight="1" x14ac:dyDescent="0.3">
      <c r="A291" s="243" t="s">
        <v>53</v>
      </c>
      <c r="B291" s="244"/>
      <c r="C291" s="244"/>
      <c r="D291" s="245"/>
      <c r="E291" s="63" t="s">
        <v>1</v>
      </c>
      <c r="F291" s="29" t="s">
        <v>1</v>
      </c>
      <c r="G291" s="8"/>
    </row>
    <row r="292" spans="1:7" s="6" customFormat="1" ht="36.75" customHeight="1" x14ac:dyDescent="0.3">
      <c r="A292" s="246" t="s">
        <v>106</v>
      </c>
      <c r="B292" s="247"/>
      <c r="C292" s="247"/>
      <c r="D292" s="242"/>
      <c r="E292" s="44" t="s">
        <v>1</v>
      </c>
      <c r="F292" s="29"/>
      <c r="G292" s="8"/>
    </row>
    <row r="293" spans="1:7" s="6" customFormat="1" ht="39.75" customHeight="1" x14ac:dyDescent="0.3">
      <c r="A293" s="246" t="s">
        <v>107</v>
      </c>
      <c r="B293" s="247"/>
      <c r="C293" s="247"/>
      <c r="D293" s="242"/>
      <c r="E293" s="44" t="s">
        <v>1</v>
      </c>
      <c r="F293" s="29"/>
      <c r="G293" s="8"/>
    </row>
    <row r="294" spans="1:7" s="6" customFormat="1" ht="48" customHeight="1" x14ac:dyDescent="0.3">
      <c r="A294" s="246" t="s">
        <v>108</v>
      </c>
      <c r="B294" s="247"/>
      <c r="C294" s="247"/>
      <c r="D294" s="242"/>
      <c r="E294" s="44" t="s">
        <v>1</v>
      </c>
      <c r="F294" s="29"/>
      <c r="G294" s="8"/>
    </row>
    <row r="295" spans="1:7" s="6" customFormat="1" ht="41.25" customHeight="1" x14ac:dyDescent="0.3">
      <c r="A295" s="246" t="s">
        <v>109</v>
      </c>
      <c r="B295" s="247"/>
      <c r="C295" s="247"/>
      <c r="D295" s="242"/>
      <c r="E295" s="70" t="s">
        <v>1</v>
      </c>
      <c r="F295" s="29"/>
      <c r="G295" s="8"/>
    </row>
    <row r="296" spans="1:7" s="6" customFormat="1" ht="46.5" customHeight="1" x14ac:dyDescent="0.3">
      <c r="A296" s="246" t="s">
        <v>110</v>
      </c>
      <c r="B296" s="247"/>
      <c r="C296" s="247"/>
      <c r="D296" s="242"/>
      <c r="E296" s="70"/>
      <c r="F296" s="29"/>
      <c r="G296" s="8"/>
    </row>
    <row r="297" spans="1:7" s="6" customFormat="1" ht="46.5" customHeight="1" x14ac:dyDescent="0.3">
      <c r="A297" s="246" t="s">
        <v>111</v>
      </c>
      <c r="B297" s="247"/>
      <c r="C297" s="247"/>
      <c r="D297" s="242"/>
      <c r="E297" s="70"/>
      <c r="F297" s="29"/>
      <c r="G297" s="8"/>
    </row>
    <row r="298" spans="1:7" s="6" customFormat="1" ht="18" customHeight="1" x14ac:dyDescent="0.3">
      <c r="A298" s="45" t="s">
        <v>1</v>
      </c>
      <c r="B298" s="45" t="s">
        <v>1</v>
      </c>
      <c r="C298" s="45"/>
      <c r="D298" s="45"/>
      <c r="E298" s="70"/>
      <c r="F298" s="29"/>
      <c r="G298" s="8"/>
    </row>
    <row r="299" spans="1:7" s="6" customFormat="1" x14ac:dyDescent="0.35">
      <c r="A299" s="133" t="s">
        <v>48</v>
      </c>
      <c r="B299" s="133"/>
      <c r="C299" s="89"/>
      <c r="D299" s="77"/>
      <c r="E299" s="77"/>
      <c r="F299" s="89"/>
      <c r="G299" s="76">
        <f>ROUND(E306,0)</f>
        <v>0</v>
      </c>
    </row>
    <row r="300" spans="1:7" s="6" customFormat="1" ht="62" x14ac:dyDescent="0.35">
      <c r="A300" s="152"/>
      <c r="B300" s="196" t="s">
        <v>113</v>
      </c>
      <c r="C300" s="197" t="s">
        <v>134</v>
      </c>
      <c r="D300" s="196" t="s">
        <v>135</v>
      </c>
      <c r="E300" s="194" t="s">
        <v>60</v>
      </c>
      <c r="G300" s="33"/>
    </row>
    <row r="301" spans="1:7" s="6" customFormat="1" x14ac:dyDescent="0.3">
      <c r="A301" s="195" t="s">
        <v>114</v>
      </c>
      <c r="B301" s="199">
        <v>0</v>
      </c>
      <c r="C301" s="200">
        <v>0</v>
      </c>
      <c r="D301" s="176">
        <f>IF(C301&gt;25000,B301*25000,B301*C301)</f>
        <v>0</v>
      </c>
      <c r="E301" s="176">
        <f>B301*C301</f>
        <v>0</v>
      </c>
      <c r="G301" s="33"/>
    </row>
    <row r="302" spans="1:7" s="6" customFormat="1" x14ac:dyDescent="0.35">
      <c r="A302" s="195" t="s">
        <v>115</v>
      </c>
      <c r="B302" s="201">
        <v>0</v>
      </c>
      <c r="C302" s="200">
        <v>0</v>
      </c>
      <c r="D302" s="176">
        <f t="shared" ref="D302:D305" si="14">IF(C302&gt;25000,B302*25000,B302*C302)</f>
        <v>0</v>
      </c>
      <c r="E302" s="176">
        <f t="shared" ref="E302:E305" si="15">B302*C302</f>
        <v>0</v>
      </c>
    </row>
    <row r="303" spans="1:7" s="6" customFormat="1" x14ac:dyDescent="0.35">
      <c r="A303" s="195" t="s">
        <v>116</v>
      </c>
      <c r="B303" s="201">
        <v>0</v>
      </c>
      <c r="C303" s="200">
        <v>0</v>
      </c>
      <c r="D303" s="176">
        <f t="shared" si="14"/>
        <v>0</v>
      </c>
      <c r="E303" s="176">
        <f t="shared" si="15"/>
        <v>0</v>
      </c>
    </row>
    <row r="304" spans="1:7" s="6" customFormat="1" x14ac:dyDescent="0.35">
      <c r="A304" s="195" t="s">
        <v>117</v>
      </c>
      <c r="B304" s="201">
        <v>0</v>
      </c>
      <c r="C304" s="200">
        <v>0</v>
      </c>
      <c r="D304" s="176">
        <f t="shared" si="14"/>
        <v>0</v>
      </c>
      <c r="E304" s="176">
        <f t="shared" si="15"/>
        <v>0</v>
      </c>
    </row>
    <row r="305" spans="1:7" s="6" customFormat="1" x14ac:dyDescent="0.35">
      <c r="A305" s="195" t="s">
        <v>118</v>
      </c>
      <c r="B305" s="202">
        <v>0</v>
      </c>
      <c r="C305" s="200">
        <v>0</v>
      </c>
      <c r="D305" s="176">
        <f t="shared" si="14"/>
        <v>0</v>
      </c>
      <c r="E305" s="176">
        <f t="shared" si="15"/>
        <v>0</v>
      </c>
      <c r="F305" s="6" t="s">
        <v>1</v>
      </c>
    </row>
    <row r="306" spans="1:7" s="7" customFormat="1" x14ac:dyDescent="0.35">
      <c r="A306" s="108" t="s">
        <v>49</v>
      </c>
      <c r="B306" s="109"/>
      <c r="C306" s="110" t="s">
        <v>1</v>
      </c>
      <c r="D306" s="110">
        <f>SUM(D301:D305)</f>
        <v>0</v>
      </c>
      <c r="E306" s="107">
        <f>ROUND(SUM(E301:E305),0)</f>
        <v>0</v>
      </c>
    </row>
    <row r="307" spans="1:7" s="6" customFormat="1" ht="40.5" customHeight="1" x14ac:dyDescent="0.35">
      <c r="A307" s="248" t="s">
        <v>112</v>
      </c>
      <c r="B307" s="249"/>
      <c r="C307" s="50" t="s">
        <v>1</v>
      </c>
      <c r="D307" s="50" t="s">
        <v>1</v>
      </c>
      <c r="E307" s="29"/>
    </row>
    <row r="308" spans="1:7" s="6" customFormat="1" ht="22.5" customHeight="1" x14ac:dyDescent="0.35">
      <c r="A308" s="241" t="s">
        <v>63</v>
      </c>
      <c r="B308" s="242"/>
      <c r="C308" s="50"/>
      <c r="D308" s="50"/>
      <c r="E308" s="29"/>
    </row>
    <row r="309" spans="1:7" s="7" customFormat="1" x14ac:dyDescent="0.35">
      <c r="A309" s="48"/>
      <c r="B309" s="50"/>
      <c r="C309" s="29"/>
      <c r="D309" s="29"/>
      <c r="E309" s="50"/>
      <c r="G309" s="47"/>
    </row>
    <row r="310" spans="1:7" s="6" customFormat="1" x14ac:dyDescent="0.35">
      <c r="A310" s="108" t="s">
        <v>142</v>
      </c>
      <c r="B310" s="107"/>
      <c r="C310" s="110"/>
      <c r="D310" s="128"/>
      <c r="E310" s="128"/>
      <c r="F310" s="110"/>
      <c r="G310" s="134">
        <f>ROUND(G6+G17+G22+G52+G108+G299+G173+G163+G153,0)</f>
        <v>0</v>
      </c>
    </row>
    <row r="311" spans="1:7" s="6" customFormat="1" x14ac:dyDescent="0.35">
      <c r="A311" s="71"/>
      <c r="B311" s="63"/>
      <c r="C311" s="72"/>
      <c r="D311" s="231"/>
      <c r="E311" s="231"/>
      <c r="F311" s="72"/>
      <c r="G311" s="232"/>
    </row>
    <row r="312" spans="1:7" s="6" customFormat="1" x14ac:dyDescent="0.35">
      <c r="A312" s="233" t="s">
        <v>143</v>
      </c>
      <c r="B312" s="234"/>
      <c r="C312" s="235"/>
      <c r="D312" s="236"/>
      <c r="E312" s="236"/>
      <c r="F312" s="235"/>
      <c r="G312" s="237">
        <f>C324</f>
        <v>0</v>
      </c>
    </row>
    <row r="313" spans="1:7" s="6" customFormat="1" x14ac:dyDescent="0.35">
      <c r="A313" s="239" t="s">
        <v>154</v>
      </c>
      <c r="B313" s="216"/>
      <c r="C313" s="217"/>
      <c r="D313" s="217"/>
      <c r="E313" s="217"/>
      <c r="F313" s="217"/>
      <c r="G313" s="218"/>
    </row>
    <row r="314" spans="1:7" s="6" customFormat="1" ht="3" customHeight="1" x14ac:dyDescent="0.35">
      <c r="A314" s="215" t="s">
        <v>144</v>
      </c>
      <c r="B314" s="219">
        <v>0.39</v>
      </c>
      <c r="C314" s="217"/>
      <c r="D314" s="217"/>
      <c r="E314" s="217"/>
      <c r="F314" s="217"/>
      <c r="G314" s="218"/>
    </row>
    <row r="315" spans="1:7" s="6" customFormat="1" x14ac:dyDescent="0.35">
      <c r="A315" s="215"/>
      <c r="B315" s="216"/>
      <c r="C315" s="220"/>
      <c r="D315" s="220"/>
      <c r="E315" s="220"/>
      <c r="F315" s="221"/>
      <c r="G315" s="220"/>
    </row>
    <row r="316" spans="1:7" s="6" customFormat="1" x14ac:dyDescent="0.35">
      <c r="A316" s="215"/>
      <c r="B316" s="222" t="s">
        <v>145</v>
      </c>
      <c r="C316" s="223" t="s">
        <v>146</v>
      </c>
      <c r="D316" s="220"/>
      <c r="E316" s="221" t="s">
        <v>1</v>
      </c>
      <c r="F316" s="220"/>
      <c r="G316" s="220"/>
    </row>
    <row r="317" spans="1:7" s="6" customFormat="1" x14ac:dyDescent="0.35">
      <c r="A317" s="224" t="s">
        <v>147</v>
      </c>
      <c r="B317" s="225">
        <f>+G6</f>
        <v>0</v>
      </c>
      <c r="C317" s="225">
        <f>B317*$B$314</f>
        <v>0</v>
      </c>
      <c r="D317" s="220"/>
      <c r="E317" s="221"/>
      <c r="F317" s="220"/>
      <c r="G317" s="220"/>
    </row>
    <row r="318" spans="1:7" s="6" customFormat="1" x14ac:dyDescent="0.35">
      <c r="A318" s="224" t="s">
        <v>148</v>
      </c>
      <c r="B318" s="225">
        <f>+G17</f>
        <v>0</v>
      </c>
      <c r="C318" s="225">
        <f t="shared" ref="C318:C322" si="16">B318*$B$314</f>
        <v>0</v>
      </c>
      <c r="D318" s="220"/>
      <c r="E318" s="221"/>
      <c r="F318" s="220"/>
      <c r="G318" s="220"/>
    </row>
    <row r="319" spans="1:7" s="6" customFormat="1" x14ac:dyDescent="0.35">
      <c r="A319" s="226" t="s">
        <v>149</v>
      </c>
      <c r="B319" s="225">
        <f>+G22+G52</f>
        <v>0</v>
      </c>
      <c r="C319" s="225">
        <f t="shared" si="16"/>
        <v>0</v>
      </c>
      <c r="D319" s="220"/>
      <c r="E319" s="221"/>
      <c r="F319" s="220"/>
      <c r="G319" s="220"/>
    </row>
    <row r="320" spans="1:7" s="6" customFormat="1" x14ac:dyDescent="0.35">
      <c r="A320" s="226" t="s">
        <v>150</v>
      </c>
      <c r="B320" s="225">
        <f>+G108</f>
        <v>0</v>
      </c>
      <c r="C320" s="225">
        <f t="shared" si="16"/>
        <v>0</v>
      </c>
      <c r="D320" s="227"/>
      <c r="E320" s="217"/>
      <c r="F320" s="218"/>
      <c r="G320" s="218"/>
    </row>
    <row r="321" spans="1:7" s="6" customFormat="1" x14ac:dyDescent="0.35">
      <c r="A321" s="226" t="s">
        <v>151</v>
      </c>
      <c r="B321" s="225">
        <f>+G173</f>
        <v>0</v>
      </c>
      <c r="C321" s="225">
        <f t="shared" si="16"/>
        <v>0</v>
      </c>
      <c r="D321" s="221" t="s">
        <v>1</v>
      </c>
      <c r="E321" s="217" t="s">
        <v>1</v>
      </c>
      <c r="F321" s="218"/>
      <c r="G321" s="218"/>
    </row>
    <row r="322" spans="1:7" s="6" customFormat="1" x14ac:dyDescent="0.35">
      <c r="A322" s="224" t="s">
        <v>152</v>
      </c>
      <c r="B322" s="225">
        <f>+G299</f>
        <v>0</v>
      </c>
      <c r="C322" s="225">
        <f t="shared" si="16"/>
        <v>0</v>
      </c>
      <c r="D322" s="221"/>
      <c r="E322" s="217"/>
      <c r="F322" s="218"/>
      <c r="G322" s="218"/>
    </row>
    <row r="323" spans="1:7" s="6" customFormat="1" x14ac:dyDescent="0.35">
      <c r="A323" s="228" t="s">
        <v>153</v>
      </c>
      <c r="B323" s="225"/>
      <c r="C323" s="238"/>
      <c r="D323" s="221"/>
      <c r="E323" s="217"/>
      <c r="F323" s="218"/>
      <c r="G323" s="218"/>
    </row>
    <row r="324" spans="1:7" s="6" customFormat="1" ht="15" x14ac:dyDescent="0.3">
      <c r="A324" s="229" t="s">
        <v>2</v>
      </c>
      <c r="B324" s="230">
        <f>SUM(B317:B323)</f>
        <v>0</v>
      </c>
      <c r="C324" s="230">
        <f>SUM(C317:C323)</f>
        <v>0</v>
      </c>
      <c r="D324" s="220"/>
      <c r="E324" s="221" t="s">
        <v>1</v>
      </c>
      <c r="F324" s="220"/>
      <c r="G324" s="220"/>
    </row>
    <row r="325" spans="1:7" s="6" customFormat="1" ht="86.5" customHeight="1" x14ac:dyDescent="0.35">
      <c r="A325" s="269" t="s">
        <v>157</v>
      </c>
      <c r="B325" s="270"/>
      <c r="C325" s="271"/>
      <c r="D325" s="217" t="s">
        <v>1</v>
      </c>
      <c r="E325" s="217"/>
      <c r="F325" s="218"/>
      <c r="G325" s="218"/>
    </row>
    <row r="326" spans="1:7" s="7" customFormat="1" x14ac:dyDescent="0.35">
      <c r="A326" s="213"/>
      <c r="B326" s="213"/>
      <c r="C326" s="213"/>
      <c r="D326" s="214"/>
      <c r="E326" s="50"/>
    </row>
    <row r="327" spans="1:7" s="6" customFormat="1" ht="24" customHeight="1" thickBot="1" x14ac:dyDescent="0.4">
      <c r="A327" s="135" t="s">
        <v>59</v>
      </c>
      <c r="B327" s="136"/>
      <c r="C327" s="138"/>
      <c r="D327" s="137"/>
      <c r="E327" s="137"/>
      <c r="F327" s="138"/>
      <c r="G327" s="85">
        <f>G310</f>
        <v>0</v>
      </c>
    </row>
    <row r="328" spans="1:7" s="27" customFormat="1" ht="16" thickTop="1" x14ac:dyDescent="0.35">
      <c r="A328" s="73" t="s">
        <v>1</v>
      </c>
    </row>
    <row r="329" spans="1:7" s="27" customFormat="1" x14ac:dyDescent="0.35">
      <c r="A329" s="74"/>
      <c r="B329" s="35"/>
      <c r="C329" s="35"/>
      <c r="D329" s="35"/>
      <c r="E329" s="35"/>
      <c r="F329" s="35"/>
      <c r="G329" s="35"/>
    </row>
    <row r="330" spans="1:7" s="27" customFormat="1" x14ac:dyDescent="0.35">
      <c r="A330" s="73"/>
    </row>
  </sheetData>
  <sheetProtection formatCells="0" formatRows="0" selectLockedCells="1"/>
  <mergeCells count="71">
    <mergeCell ref="A325:C325"/>
    <mergeCell ref="A105:D105"/>
    <mergeCell ref="A106:D106"/>
    <mergeCell ref="A193:D193"/>
    <mergeCell ref="A182:D182"/>
    <mergeCell ref="A171:D171"/>
    <mergeCell ref="A150:D150"/>
    <mergeCell ref="A161:D161"/>
    <mergeCell ref="A160:D160"/>
    <mergeCell ref="A118:D118"/>
    <mergeCell ref="A117:D117"/>
    <mergeCell ref="A128:D128"/>
    <mergeCell ref="A139:D139"/>
    <mergeCell ref="A170:D170"/>
    <mergeCell ref="A194:D194"/>
    <mergeCell ref="A183:D183"/>
    <mergeCell ref="A14:D14"/>
    <mergeCell ref="A27:E27"/>
    <mergeCell ref="A32:E32"/>
    <mergeCell ref="A37:E37"/>
    <mergeCell ref="A42:E42"/>
    <mergeCell ref="A20:B20"/>
    <mergeCell ref="A38:E38"/>
    <mergeCell ref="A23:D23"/>
    <mergeCell ref="A15:D15"/>
    <mergeCell ref="A94:D94"/>
    <mergeCell ref="A83:D83"/>
    <mergeCell ref="A72:D72"/>
    <mergeCell ref="A61:D61"/>
    <mergeCell ref="A28:E28"/>
    <mergeCell ref="A95:D95"/>
    <mergeCell ref="A33:E33"/>
    <mergeCell ref="A43:E43"/>
    <mergeCell ref="A48:E48"/>
    <mergeCell ref="A260:D260"/>
    <mergeCell ref="A73:D73"/>
    <mergeCell ref="A47:E47"/>
    <mergeCell ref="A62:D62"/>
    <mergeCell ref="A237:D237"/>
    <mergeCell ref="A248:D248"/>
    <mergeCell ref="A140:D140"/>
    <mergeCell ref="A151:D151"/>
    <mergeCell ref="A129:D129"/>
    <mergeCell ref="A84:D84"/>
    <mergeCell ref="A226:D226"/>
    <mergeCell ref="A227:D227"/>
    <mergeCell ref="A205:D205"/>
    <mergeCell ref="A249:D249"/>
    <mergeCell ref="A238:D238"/>
    <mergeCell ref="A216:D216"/>
    <mergeCell ref="A204:D204"/>
    <mergeCell ref="A215:D215"/>
    <mergeCell ref="A259:D259"/>
    <mergeCell ref="A273:D273"/>
    <mergeCell ref="A293:D293"/>
    <mergeCell ref="A274:D274"/>
    <mergeCell ref="A281:D281"/>
    <mergeCell ref="A277:D277"/>
    <mergeCell ref="A279:D279"/>
    <mergeCell ref="A292:D292"/>
    <mergeCell ref="A275:D275"/>
    <mergeCell ref="A276:D276"/>
    <mergeCell ref="A278:D278"/>
    <mergeCell ref="A280:D280"/>
    <mergeCell ref="A308:B308"/>
    <mergeCell ref="A291:D291"/>
    <mergeCell ref="A294:D294"/>
    <mergeCell ref="A307:B307"/>
    <mergeCell ref="A297:D297"/>
    <mergeCell ref="A296:D296"/>
    <mergeCell ref="A295:D295"/>
  </mergeCells>
  <phoneticPr fontId="13" type="noConversion"/>
  <pageMargins left="0.25" right="0.25" top="0.75" bottom="0.75" header="0.3" footer="0.3"/>
  <pageSetup scale="62" fitToHeight="0" orientation="landscape" r:id="rId1"/>
  <headerFooter>
    <oddFooter>&amp;L&amp;8&amp;Z&amp;F&amp;R&amp;P of &amp;N</oddFooter>
  </headerFooter>
  <rowBreaks count="10" manualBreakCount="10">
    <brk id="28" max="6" man="1"/>
    <brk id="51" max="6" man="1"/>
    <brk id="85" max="6" man="1"/>
    <brk id="119" max="6" man="1"/>
    <brk id="152" max="6" man="1"/>
    <brk id="184" max="6" man="1"/>
    <brk id="217" max="6" man="1"/>
    <brk id="250" max="6" man="1"/>
    <brk id="281" max="6" man="1"/>
    <brk id="32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Data!A3:A5</xm:f>
          </x14:formula1>
          <xm:sqref>C19:C20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F11" sqref="F11"/>
    </sheetView>
  </sheetViews>
  <sheetFormatPr defaultColWidth="8.81640625" defaultRowHeight="14.5" x14ac:dyDescent="0.35"/>
  <cols>
    <col min="1" max="1" width="18" customWidth="1"/>
  </cols>
  <sheetData>
    <row r="2" spans="1:1" x14ac:dyDescent="0.35">
      <c r="A2" t="s">
        <v>38</v>
      </c>
    </row>
    <row r="3" spans="1:1" x14ac:dyDescent="0.35">
      <c r="A3" t="s">
        <v>37</v>
      </c>
    </row>
    <row r="4" spans="1:1" x14ac:dyDescent="0.35">
      <c r="A4" t="s">
        <v>34</v>
      </c>
    </row>
    <row r="5" spans="1:1" x14ac:dyDescent="0.35">
      <c r="A5" t="s">
        <v>35</v>
      </c>
    </row>
    <row r="8" spans="1:1" x14ac:dyDescent="0.35">
      <c r="A8" t="s">
        <v>51</v>
      </c>
    </row>
    <row r="9" spans="1:1" x14ac:dyDescent="0.35">
      <c r="A9" t="s">
        <v>37</v>
      </c>
    </row>
    <row r="10" spans="1:1" x14ac:dyDescent="0.35">
      <c r="A10" t="s">
        <v>52</v>
      </c>
    </row>
    <row r="11" spans="1:1" x14ac:dyDescent="0.35">
      <c r="A11" t="s">
        <v>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3"/>
  <sheetViews>
    <sheetView workbookViewId="0">
      <selection activeCell="A2" sqref="A2"/>
    </sheetView>
  </sheetViews>
  <sheetFormatPr defaultColWidth="8.81640625" defaultRowHeight="14.5" x14ac:dyDescent="0.35"/>
  <cols>
    <col min="1" max="1" width="46.54296875" customWidth="1"/>
  </cols>
  <sheetData>
    <row r="1" spans="1:12" ht="15.5" x14ac:dyDescent="0.35">
      <c r="A1" s="146" t="s">
        <v>4</v>
      </c>
      <c r="B1" s="146"/>
      <c r="C1" s="147"/>
      <c r="D1" s="147"/>
      <c r="E1" s="147"/>
      <c r="F1" s="147"/>
      <c r="G1" s="147"/>
      <c r="H1" s="147"/>
      <c r="I1" s="147"/>
      <c r="J1" s="147"/>
      <c r="K1" s="147"/>
      <c r="L1" s="147"/>
    </row>
    <row r="2" spans="1:12" ht="15.5" x14ac:dyDescent="0.35">
      <c r="A2" s="148" t="str">
        <f>'ITEMIZED BUDGET Detail'!A2</f>
        <v>Name of Project</v>
      </c>
      <c r="B2" s="148"/>
      <c r="C2" s="147"/>
      <c r="D2" s="147"/>
      <c r="E2" s="147"/>
      <c r="F2" s="147"/>
      <c r="G2" s="147"/>
      <c r="H2" s="147"/>
      <c r="I2" s="147"/>
      <c r="J2" s="147"/>
      <c r="K2" s="147"/>
      <c r="L2" s="147"/>
    </row>
    <row r="3" spans="1:12" ht="18.5" x14ac:dyDescent="0.45">
      <c r="A3" s="149" t="s">
        <v>69</v>
      </c>
      <c r="B3" s="149"/>
      <c r="C3" s="150"/>
      <c r="D3" s="150"/>
      <c r="E3" s="150"/>
      <c r="F3" s="150"/>
      <c r="G3" s="150" t="s">
        <v>1</v>
      </c>
      <c r="H3" s="150"/>
      <c r="I3" s="150"/>
      <c r="J3" s="150"/>
      <c r="K3" s="150"/>
      <c r="L3" s="150"/>
    </row>
    <row r="4" spans="1:12" ht="18.5" x14ac:dyDescent="0.45">
      <c r="A4" s="149"/>
      <c r="B4" s="149"/>
      <c r="C4" s="150"/>
      <c r="D4" s="150"/>
      <c r="E4" s="150"/>
      <c r="F4" s="150"/>
      <c r="G4" s="150"/>
      <c r="H4" s="150"/>
      <c r="I4" s="150"/>
      <c r="J4" s="150"/>
      <c r="K4" s="150"/>
      <c r="L4" s="150"/>
    </row>
    <row r="5" spans="1:12" ht="18.5" x14ac:dyDescent="0.45">
      <c r="A5" s="209">
        <v>1</v>
      </c>
      <c r="B5" s="210"/>
      <c r="C5" s="211"/>
      <c r="D5" s="211"/>
      <c r="E5" s="211"/>
      <c r="F5" s="211"/>
      <c r="G5" s="211"/>
      <c r="H5" s="211"/>
      <c r="I5" s="211"/>
      <c r="J5" s="211"/>
      <c r="K5" s="211"/>
      <c r="L5" s="211"/>
    </row>
    <row r="6" spans="1:12" ht="33.75" customHeight="1" x14ac:dyDescent="0.35">
      <c r="A6" s="204" t="s">
        <v>70</v>
      </c>
      <c r="B6" s="272"/>
      <c r="C6" s="272"/>
      <c r="D6" s="272"/>
      <c r="E6" s="272"/>
      <c r="F6" s="272"/>
      <c r="G6" s="272"/>
      <c r="H6" s="272"/>
      <c r="I6" s="272"/>
      <c r="J6" s="272"/>
      <c r="K6" s="272"/>
      <c r="L6" s="273"/>
    </row>
    <row r="7" spans="1:12" ht="36.75" customHeight="1" x14ac:dyDescent="0.35">
      <c r="A7" s="203" t="s">
        <v>137</v>
      </c>
      <c r="B7" s="274"/>
      <c r="C7" s="274"/>
      <c r="D7" s="274"/>
      <c r="E7" s="274"/>
      <c r="F7" s="274"/>
      <c r="G7" s="274"/>
      <c r="H7" s="274"/>
      <c r="I7" s="274"/>
      <c r="J7" s="274"/>
      <c r="K7" s="274"/>
      <c r="L7" s="275"/>
    </row>
    <row r="8" spans="1:12" ht="29.25" customHeight="1" x14ac:dyDescent="0.35">
      <c r="A8" s="204" t="s">
        <v>71</v>
      </c>
      <c r="B8" s="274"/>
      <c r="C8" s="274"/>
      <c r="D8" s="274"/>
      <c r="E8" s="274"/>
      <c r="F8" s="274"/>
      <c r="G8" s="274"/>
      <c r="H8" s="274"/>
      <c r="I8" s="274"/>
      <c r="J8" s="274"/>
      <c r="K8" s="274"/>
      <c r="L8" s="275"/>
    </row>
    <row r="9" spans="1:12" ht="75" customHeight="1" x14ac:dyDescent="0.35">
      <c r="A9" s="204" t="s">
        <v>138</v>
      </c>
      <c r="B9" s="274"/>
      <c r="C9" s="274"/>
      <c r="D9" s="274"/>
      <c r="E9" s="274"/>
      <c r="F9" s="274"/>
      <c r="G9" s="274"/>
      <c r="H9" s="274"/>
      <c r="I9" s="274"/>
      <c r="J9" s="274"/>
      <c r="K9" s="274"/>
      <c r="L9" s="275"/>
    </row>
    <row r="10" spans="1:12" ht="52.5" customHeight="1" x14ac:dyDescent="0.35">
      <c r="A10" s="205" t="s">
        <v>72</v>
      </c>
      <c r="B10" s="276" t="s">
        <v>140</v>
      </c>
      <c r="C10" s="276"/>
      <c r="D10" s="276"/>
      <c r="E10" s="276"/>
      <c r="F10" s="276"/>
      <c r="G10" s="276"/>
      <c r="H10" s="276"/>
      <c r="I10" s="276"/>
      <c r="J10" s="276"/>
      <c r="K10" s="276"/>
      <c r="L10" s="277"/>
    </row>
    <row r="11" spans="1:12" ht="46.5" customHeight="1" x14ac:dyDescent="0.35">
      <c r="A11" s="205" t="s">
        <v>60</v>
      </c>
      <c r="B11" s="278">
        <v>0</v>
      </c>
      <c r="C11" s="278"/>
      <c r="D11" s="278"/>
      <c r="E11" s="278"/>
      <c r="F11" s="278"/>
      <c r="G11" s="278"/>
      <c r="H11" s="278"/>
      <c r="I11" s="278"/>
      <c r="J11" s="278"/>
      <c r="K11" s="278"/>
      <c r="L11" s="279"/>
    </row>
    <row r="12" spans="1:12" ht="48.75" customHeight="1" x14ac:dyDescent="0.35">
      <c r="A12" s="207"/>
      <c r="B12" s="280" t="s">
        <v>136</v>
      </c>
      <c r="C12" s="280"/>
      <c r="D12" s="280"/>
      <c r="E12" s="280"/>
      <c r="F12" s="280"/>
      <c r="G12" s="280"/>
      <c r="H12" s="280"/>
      <c r="I12" s="280"/>
      <c r="J12" s="280"/>
      <c r="K12" s="280"/>
      <c r="L12" s="281"/>
    </row>
    <row r="13" spans="1:12" x14ac:dyDescent="0.35">
      <c r="B13" t="s">
        <v>1</v>
      </c>
    </row>
    <row r="14" spans="1:12" ht="15.5" x14ac:dyDescent="0.35">
      <c r="A14" s="209">
        <v>2</v>
      </c>
      <c r="B14" s="212"/>
      <c r="C14" s="212"/>
      <c r="D14" s="212"/>
      <c r="E14" s="212"/>
      <c r="F14" s="212"/>
      <c r="G14" s="212"/>
      <c r="H14" s="212"/>
      <c r="I14" s="212"/>
      <c r="J14" s="212"/>
      <c r="K14" s="212"/>
      <c r="L14" s="212"/>
    </row>
    <row r="15" spans="1:12" ht="48.75" customHeight="1" x14ac:dyDescent="0.35">
      <c r="A15" s="204" t="s">
        <v>70</v>
      </c>
      <c r="B15" s="272"/>
      <c r="C15" s="272"/>
      <c r="D15" s="272"/>
      <c r="E15" s="272"/>
      <c r="F15" s="272"/>
      <c r="G15" s="272"/>
      <c r="H15" s="272"/>
      <c r="I15" s="272"/>
      <c r="J15" s="272"/>
      <c r="K15" s="272"/>
      <c r="L15" s="273"/>
    </row>
    <row r="16" spans="1:12" ht="48.75" customHeight="1" x14ac:dyDescent="0.35">
      <c r="A16" s="203" t="s">
        <v>137</v>
      </c>
      <c r="B16" s="274"/>
      <c r="C16" s="274"/>
      <c r="D16" s="274"/>
      <c r="E16" s="274"/>
      <c r="F16" s="274"/>
      <c r="G16" s="274"/>
      <c r="H16" s="274"/>
      <c r="I16" s="274"/>
      <c r="J16" s="274"/>
      <c r="K16" s="274"/>
      <c r="L16" s="275"/>
    </row>
    <row r="17" spans="1:12" ht="48.75" customHeight="1" x14ac:dyDescent="0.35">
      <c r="A17" s="204" t="s">
        <v>71</v>
      </c>
      <c r="B17" s="274"/>
      <c r="C17" s="274"/>
      <c r="D17" s="274"/>
      <c r="E17" s="274"/>
      <c r="F17" s="274"/>
      <c r="G17" s="274"/>
      <c r="H17" s="274"/>
      <c r="I17" s="274"/>
      <c r="J17" s="274"/>
      <c r="K17" s="274"/>
      <c r="L17" s="275"/>
    </row>
    <row r="18" spans="1:12" ht="48.75" customHeight="1" x14ac:dyDescent="0.35">
      <c r="A18" s="204" t="s">
        <v>138</v>
      </c>
      <c r="B18" s="274"/>
      <c r="C18" s="274"/>
      <c r="D18" s="274"/>
      <c r="E18" s="274"/>
      <c r="F18" s="274"/>
      <c r="G18" s="274"/>
      <c r="H18" s="274"/>
      <c r="I18" s="274"/>
      <c r="J18" s="274"/>
      <c r="K18" s="274"/>
      <c r="L18" s="275"/>
    </row>
    <row r="19" spans="1:12" ht="48.75" customHeight="1" x14ac:dyDescent="0.35">
      <c r="A19" s="205" t="s">
        <v>72</v>
      </c>
      <c r="B19" s="276" t="s">
        <v>140</v>
      </c>
      <c r="C19" s="276"/>
      <c r="D19" s="276"/>
      <c r="E19" s="276"/>
      <c r="F19" s="276"/>
      <c r="G19" s="276"/>
      <c r="H19" s="276"/>
      <c r="I19" s="276"/>
      <c r="J19" s="276"/>
      <c r="K19" s="276"/>
      <c r="L19" s="277"/>
    </row>
    <row r="20" spans="1:12" ht="48.75" customHeight="1" x14ac:dyDescent="0.35">
      <c r="A20" s="205" t="s">
        <v>60</v>
      </c>
      <c r="B20" s="278">
        <v>0</v>
      </c>
      <c r="C20" s="278"/>
      <c r="D20" s="278"/>
      <c r="E20" s="278"/>
      <c r="F20" s="278"/>
      <c r="G20" s="278"/>
      <c r="H20" s="278"/>
      <c r="I20" s="278"/>
      <c r="J20" s="278"/>
      <c r="K20" s="278"/>
      <c r="L20" s="279"/>
    </row>
    <row r="21" spans="1:12" ht="48.75" customHeight="1" x14ac:dyDescent="0.35">
      <c r="A21" s="207"/>
      <c r="B21" s="280" t="s">
        <v>136</v>
      </c>
      <c r="C21" s="280"/>
      <c r="D21" s="280"/>
      <c r="E21" s="280"/>
      <c r="F21" s="280"/>
      <c r="G21" s="280"/>
      <c r="H21" s="280"/>
      <c r="I21" s="280"/>
      <c r="J21" s="280"/>
      <c r="K21" s="280"/>
      <c r="L21" s="281"/>
    </row>
    <row r="22" spans="1:12" ht="15.5" x14ac:dyDescent="0.35">
      <c r="A22" s="206"/>
      <c r="B22" s="208"/>
      <c r="C22" s="208"/>
      <c r="D22" s="208"/>
      <c r="E22" s="208"/>
      <c r="F22" s="208"/>
      <c r="G22" s="208"/>
      <c r="H22" s="208"/>
      <c r="I22" s="208"/>
      <c r="J22" s="208"/>
      <c r="K22" s="208"/>
      <c r="L22" s="208"/>
    </row>
    <row r="23" spans="1:12" ht="15.5" x14ac:dyDescent="0.35">
      <c r="A23" s="209">
        <v>3</v>
      </c>
      <c r="B23" s="212"/>
      <c r="C23" s="212"/>
      <c r="D23" s="212"/>
      <c r="E23" s="212"/>
      <c r="F23" s="212"/>
      <c r="G23" s="212"/>
      <c r="H23" s="212"/>
      <c r="I23" s="212"/>
      <c r="J23" s="212"/>
      <c r="K23" s="212"/>
      <c r="L23" s="212"/>
    </row>
    <row r="24" spans="1:12" ht="48.75" customHeight="1" x14ac:dyDescent="0.35">
      <c r="A24" s="204" t="s">
        <v>70</v>
      </c>
      <c r="B24" s="272"/>
      <c r="C24" s="272"/>
      <c r="D24" s="272"/>
      <c r="E24" s="272"/>
      <c r="F24" s="272"/>
      <c r="G24" s="272"/>
      <c r="H24" s="272"/>
      <c r="I24" s="272"/>
      <c r="J24" s="272"/>
      <c r="K24" s="272"/>
      <c r="L24" s="273"/>
    </row>
    <row r="25" spans="1:12" ht="48.75" customHeight="1" x14ac:dyDescent="0.35">
      <c r="A25" s="203" t="s">
        <v>137</v>
      </c>
      <c r="B25" s="274"/>
      <c r="C25" s="274"/>
      <c r="D25" s="274"/>
      <c r="E25" s="274"/>
      <c r="F25" s="274"/>
      <c r="G25" s="274"/>
      <c r="H25" s="274"/>
      <c r="I25" s="274"/>
      <c r="J25" s="274"/>
      <c r="K25" s="274"/>
      <c r="L25" s="275"/>
    </row>
    <row r="26" spans="1:12" ht="48.75" customHeight="1" x14ac:dyDescent="0.35">
      <c r="A26" s="204" t="s">
        <v>71</v>
      </c>
      <c r="B26" s="274"/>
      <c r="C26" s="274"/>
      <c r="D26" s="274"/>
      <c r="E26" s="274"/>
      <c r="F26" s="274"/>
      <c r="G26" s="274"/>
      <c r="H26" s="274"/>
      <c r="I26" s="274"/>
      <c r="J26" s="274"/>
      <c r="K26" s="274"/>
      <c r="L26" s="275"/>
    </row>
    <row r="27" spans="1:12" ht="48.75" customHeight="1" x14ac:dyDescent="0.35">
      <c r="A27" s="204" t="s">
        <v>138</v>
      </c>
      <c r="B27" s="274"/>
      <c r="C27" s="274"/>
      <c r="D27" s="274"/>
      <c r="E27" s="274"/>
      <c r="F27" s="274"/>
      <c r="G27" s="274"/>
      <c r="H27" s="274"/>
      <c r="I27" s="274"/>
      <c r="J27" s="274"/>
      <c r="K27" s="274"/>
      <c r="L27" s="275"/>
    </row>
    <row r="28" spans="1:12" ht="48.75" customHeight="1" x14ac:dyDescent="0.35">
      <c r="A28" s="205" t="s">
        <v>72</v>
      </c>
      <c r="B28" s="276" t="s">
        <v>140</v>
      </c>
      <c r="C28" s="276"/>
      <c r="D28" s="276"/>
      <c r="E28" s="276"/>
      <c r="F28" s="276"/>
      <c r="G28" s="276"/>
      <c r="H28" s="276"/>
      <c r="I28" s="276"/>
      <c r="J28" s="276"/>
      <c r="K28" s="276"/>
      <c r="L28" s="277"/>
    </row>
    <row r="29" spans="1:12" ht="48.75" customHeight="1" x14ac:dyDescent="0.35">
      <c r="A29" s="205" t="s">
        <v>60</v>
      </c>
      <c r="B29" s="278">
        <v>0</v>
      </c>
      <c r="C29" s="278"/>
      <c r="D29" s="278"/>
      <c r="E29" s="278"/>
      <c r="F29" s="278"/>
      <c r="G29" s="278"/>
      <c r="H29" s="278"/>
      <c r="I29" s="278"/>
      <c r="J29" s="278"/>
      <c r="K29" s="278"/>
      <c r="L29" s="279"/>
    </row>
    <row r="30" spans="1:12" ht="48.75" customHeight="1" x14ac:dyDescent="0.35">
      <c r="A30" s="207"/>
      <c r="B30" s="280" t="s">
        <v>136</v>
      </c>
      <c r="C30" s="280"/>
      <c r="D30" s="280"/>
      <c r="E30" s="280"/>
      <c r="F30" s="280"/>
      <c r="G30" s="280"/>
      <c r="H30" s="280"/>
      <c r="I30" s="280"/>
      <c r="J30" s="280"/>
      <c r="K30" s="280"/>
      <c r="L30" s="281"/>
    </row>
    <row r="31" spans="1:12" ht="15.5" x14ac:dyDescent="0.35">
      <c r="A31" s="206"/>
      <c r="B31" s="208"/>
      <c r="C31" s="208"/>
      <c r="D31" s="208"/>
      <c r="E31" s="208"/>
      <c r="F31" s="208"/>
      <c r="G31" s="208"/>
      <c r="H31" s="208"/>
      <c r="I31" s="208"/>
      <c r="J31" s="208"/>
      <c r="K31" s="208"/>
      <c r="L31" s="208"/>
    </row>
    <row r="32" spans="1:12" ht="15.5" x14ac:dyDescent="0.35">
      <c r="A32" s="209">
        <v>4</v>
      </c>
      <c r="B32" s="212"/>
      <c r="C32" s="212"/>
      <c r="D32" s="212"/>
      <c r="E32" s="212"/>
      <c r="F32" s="212"/>
      <c r="G32" s="212"/>
      <c r="H32" s="212"/>
      <c r="I32" s="212"/>
      <c r="J32" s="212"/>
      <c r="K32" s="212"/>
      <c r="L32" s="212"/>
    </row>
    <row r="33" spans="1:12" ht="48.75" customHeight="1" x14ac:dyDescent="0.35">
      <c r="A33" s="204" t="s">
        <v>70</v>
      </c>
      <c r="B33" s="272"/>
      <c r="C33" s="272"/>
      <c r="D33" s="272"/>
      <c r="E33" s="272"/>
      <c r="F33" s="272"/>
      <c r="G33" s="272"/>
      <c r="H33" s="272"/>
      <c r="I33" s="272"/>
      <c r="J33" s="272"/>
      <c r="K33" s="272"/>
      <c r="L33" s="273"/>
    </row>
    <row r="34" spans="1:12" ht="48.75" customHeight="1" x14ac:dyDescent="0.35">
      <c r="A34" s="203" t="s">
        <v>137</v>
      </c>
      <c r="B34" s="274"/>
      <c r="C34" s="274"/>
      <c r="D34" s="274"/>
      <c r="E34" s="274"/>
      <c r="F34" s="274"/>
      <c r="G34" s="274"/>
      <c r="H34" s="274"/>
      <c r="I34" s="274"/>
      <c r="J34" s="274"/>
      <c r="K34" s="274"/>
      <c r="L34" s="275"/>
    </row>
    <row r="35" spans="1:12" ht="48.75" customHeight="1" x14ac:dyDescent="0.35">
      <c r="A35" s="204" t="s">
        <v>71</v>
      </c>
      <c r="B35" s="274"/>
      <c r="C35" s="274"/>
      <c r="D35" s="274"/>
      <c r="E35" s="274"/>
      <c r="F35" s="274"/>
      <c r="G35" s="274"/>
      <c r="H35" s="274"/>
      <c r="I35" s="274"/>
      <c r="J35" s="274"/>
      <c r="K35" s="274"/>
      <c r="L35" s="275"/>
    </row>
    <row r="36" spans="1:12" ht="48.75" customHeight="1" x14ac:dyDescent="0.35">
      <c r="A36" s="204" t="s">
        <v>138</v>
      </c>
      <c r="B36" s="274"/>
      <c r="C36" s="274"/>
      <c r="D36" s="274"/>
      <c r="E36" s="274"/>
      <c r="F36" s="274"/>
      <c r="G36" s="274"/>
      <c r="H36" s="274"/>
      <c r="I36" s="274"/>
      <c r="J36" s="274"/>
      <c r="K36" s="274"/>
      <c r="L36" s="275"/>
    </row>
    <row r="37" spans="1:12" ht="48.75" customHeight="1" x14ac:dyDescent="0.35">
      <c r="A37" s="205" t="s">
        <v>72</v>
      </c>
      <c r="B37" s="276" t="s">
        <v>140</v>
      </c>
      <c r="C37" s="276"/>
      <c r="D37" s="276"/>
      <c r="E37" s="276"/>
      <c r="F37" s="276"/>
      <c r="G37" s="276"/>
      <c r="H37" s="276"/>
      <c r="I37" s="276"/>
      <c r="J37" s="276"/>
      <c r="K37" s="276"/>
      <c r="L37" s="277"/>
    </row>
    <row r="38" spans="1:12" ht="48.75" customHeight="1" x14ac:dyDescent="0.35">
      <c r="A38" s="205" t="s">
        <v>60</v>
      </c>
      <c r="B38" s="278">
        <v>0</v>
      </c>
      <c r="C38" s="278"/>
      <c r="D38" s="278"/>
      <c r="E38" s="278"/>
      <c r="F38" s="278"/>
      <c r="G38" s="278"/>
      <c r="H38" s="278"/>
      <c r="I38" s="278"/>
      <c r="J38" s="278"/>
      <c r="K38" s="278"/>
      <c r="L38" s="279"/>
    </row>
    <row r="39" spans="1:12" ht="48.75" customHeight="1" x14ac:dyDescent="0.35">
      <c r="A39" s="207"/>
      <c r="B39" s="280" t="s">
        <v>136</v>
      </c>
      <c r="C39" s="280"/>
      <c r="D39" s="280"/>
      <c r="E39" s="280"/>
      <c r="F39" s="280"/>
      <c r="G39" s="280"/>
      <c r="H39" s="280"/>
      <c r="I39" s="280"/>
      <c r="J39" s="280"/>
      <c r="K39" s="280"/>
      <c r="L39" s="281"/>
    </row>
    <row r="41" spans="1:12" ht="15.5" x14ac:dyDescent="0.35">
      <c r="A41" s="209">
        <v>5</v>
      </c>
      <c r="B41" s="212"/>
      <c r="C41" s="212"/>
      <c r="D41" s="212"/>
      <c r="E41" s="212"/>
      <c r="F41" s="212"/>
      <c r="G41" s="212"/>
      <c r="H41" s="212"/>
      <c r="I41" s="212"/>
      <c r="J41" s="212"/>
      <c r="K41" s="212"/>
      <c r="L41" s="212"/>
    </row>
    <row r="42" spans="1:12" ht="48.75" customHeight="1" x14ac:dyDescent="0.35">
      <c r="A42" s="204" t="s">
        <v>70</v>
      </c>
      <c r="B42" s="272"/>
      <c r="C42" s="272"/>
      <c r="D42" s="272"/>
      <c r="E42" s="272"/>
      <c r="F42" s="272"/>
      <c r="G42" s="272"/>
      <c r="H42" s="272"/>
      <c r="I42" s="272"/>
      <c r="J42" s="272"/>
      <c r="K42" s="272"/>
      <c r="L42" s="273"/>
    </row>
    <row r="43" spans="1:12" ht="48.75" customHeight="1" x14ac:dyDescent="0.35">
      <c r="A43" s="203" t="s">
        <v>137</v>
      </c>
      <c r="B43" s="274"/>
      <c r="C43" s="274"/>
      <c r="D43" s="274"/>
      <c r="E43" s="274"/>
      <c r="F43" s="274"/>
      <c r="G43" s="274"/>
      <c r="H43" s="274"/>
      <c r="I43" s="274"/>
      <c r="J43" s="274"/>
      <c r="K43" s="274"/>
      <c r="L43" s="275"/>
    </row>
    <row r="44" spans="1:12" ht="48.75" customHeight="1" x14ac:dyDescent="0.35">
      <c r="A44" s="204" t="s">
        <v>71</v>
      </c>
      <c r="B44" s="274"/>
      <c r="C44" s="274"/>
      <c r="D44" s="274"/>
      <c r="E44" s="274"/>
      <c r="F44" s="274"/>
      <c r="G44" s="274"/>
      <c r="H44" s="274"/>
      <c r="I44" s="274"/>
      <c r="J44" s="274"/>
      <c r="K44" s="274"/>
      <c r="L44" s="275"/>
    </row>
    <row r="45" spans="1:12" ht="48.75" customHeight="1" x14ac:dyDescent="0.35">
      <c r="A45" s="204" t="s">
        <v>138</v>
      </c>
      <c r="B45" s="274"/>
      <c r="C45" s="274"/>
      <c r="D45" s="274"/>
      <c r="E45" s="274"/>
      <c r="F45" s="274"/>
      <c r="G45" s="274"/>
      <c r="H45" s="274"/>
      <c r="I45" s="274"/>
      <c r="J45" s="274"/>
      <c r="K45" s="274"/>
      <c r="L45" s="275"/>
    </row>
    <row r="46" spans="1:12" ht="48.75" customHeight="1" x14ac:dyDescent="0.35">
      <c r="A46" s="205" t="s">
        <v>72</v>
      </c>
      <c r="B46" s="276" t="s">
        <v>140</v>
      </c>
      <c r="C46" s="276"/>
      <c r="D46" s="276"/>
      <c r="E46" s="276"/>
      <c r="F46" s="276"/>
      <c r="G46" s="276"/>
      <c r="H46" s="276"/>
      <c r="I46" s="276"/>
      <c r="J46" s="276"/>
      <c r="K46" s="276"/>
      <c r="L46" s="277"/>
    </row>
    <row r="47" spans="1:12" ht="48.75" customHeight="1" x14ac:dyDescent="0.35">
      <c r="A47" s="205" t="s">
        <v>60</v>
      </c>
      <c r="B47" s="278">
        <v>0</v>
      </c>
      <c r="C47" s="278"/>
      <c r="D47" s="278"/>
      <c r="E47" s="278"/>
      <c r="F47" s="278"/>
      <c r="G47" s="278"/>
      <c r="H47" s="278"/>
      <c r="I47" s="278"/>
      <c r="J47" s="278"/>
      <c r="K47" s="278"/>
      <c r="L47" s="279"/>
    </row>
    <row r="48" spans="1:12" ht="48.75" customHeight="1" x14ac:dyDescent="0.35">
      <c r="A48" s="207"/>
      <c r="B48" s="280" t="s">
        <v>136</v>
      </c>
      <c r="C48" s="280"/>
      <c r="D48" s="280"/>
      <c r="E48" s="280"/>
      <c r="F48" s="280"/>
      <c r="G48" s="280"/>
      <c r="H48" s="280"/>
      <c r="I48" s="280"/>
      <c r="J48" s="280"/>
      <c r="K48" s="280"/>
      <c r="L48" s="281"/>
    </row>
    <row r="52" spans="2:2" x14ac:dyDescent="0.35">
      <c r="B52" t="s">
        <v>1</v>
      </c>
    </row>
    <row r="53" spans="2:2" x14ac:dyDescent="0.35">
      <c r="B53" t="s">
        <v>1</v>
      </c>
    </row>
  </sheetData>
  <mergeCells count="35">
    <mergeCell ref="B44:L44"/>
    <mergeCell ref="B45:L45"/>
    <mergeCell ref="B46:L46"/>
    <mergeCell ref="B47:L47"/>
    <mergeCell ref="B48:L48"/>
    <mergeCell ref="B37:L37"/>
    <mergeCell ref="B38:L38"/>
    <mergeCell ref="B39:L39"/>
    <mergeCell ref="B42:L42"/>
    <mergeCell ref="B43:L43"/>
    <mergeCell ref="B30:L30"/>
    <mergeCell ref="B33:L33"/>
    <mergeCell ref="B34:L34"/>
    <mergeCell ref="B35:L35"/>
    <mergeCell ref="B36:L36"/>
    <mergeCell ref="B25:L25"/>
    <mergeCell ref="B26:L26"/>
    <mergeCell ref="B27:L27"/>
    <mergeCell ref="B28:L28"/>
    <mergeCell ref="B29:L29"/>
    <mergeCell ref="B18:L18"/>
    <mergeCell ref="B19:L19"/>
    <mergeCell ref="B20:L20"/>
    <mergeCell ref="B21:L21"/>
    <mergeCell ref="B24:L24"/>
    <mergeCell ref="B12:L12"/>
    <mergeCell ref="B8:L8"/>
    <mergeCell ref="B15:L15"/>
    <mergeCell ref="B16:L16"/>
    <mergeCell ref="B17:L17"/>
    <mergeCell ref="B6:L6"/>
    <mergeCell ref="B7:L7"/>
    <mergeCell ref="B9:L9"/>
    <mergeCell ref="B10:L10"/>
    <mergeCell ref="B11:L11"/>
  </mergeCells>
  <pageMargins left="0.7" right="0.7" top="0.75" bottom="0.75" header="0.3" footer="0.3"/>
  <pageSetup scale="81" fitToHeight="0"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6C095388BE2542A094F7D958CB7074" ma:contentTypeVersion="9" ma:contentTypeDescription="Create a new document." ma:contentTypeScope="" ma:versionID="6ff3ca7d0ce76323afde12a34f554246">
  <xsd:schema xmlns:xsd="http://www.w3.org/2001/XMLSchema" xmlns:xs="http://www.w3.org/2001/XMLSchema" xmlns:p="http://schemas.microsoft.com/office/2006/metadata/properties" xmlns:ns3="55a57eec-a69c-4902-8417-3f2322c181dc" targetNamespace="http://schemas.microsoft.com/office/2006/metadata/properties" ma:root="true" ma:fieldsID="0c1a586e50d24ea33bc17f8b9a56d020" ns3:_="">
    <xsd:import namespace="55a57eec-a69c-4902-8417-3f2322c181d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57eec-a69c-4902-8417-3f2322c18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516B27-F8D1-4686-9851-1A98C460B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57eec-a69c-4902-8417-3f2322c18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842B78-02E1-4456-BA30-8F177C91A7EA}">
  <ds:schemaRefs>
    <ds:schemaRef ds:uri="http://schemas.microsoft.com/sharepoint/v3/contenttype/forms"/>
  </ds:schemaRefs>
</ds:datastoreItem>
</file>

<file path=customXml/itemProps3.xml><?xml version="1.0" encoding="utf-8"?>
<ds:datastoreItem xmlns:ds="http://schemas.openxmlformats.org/officeDocument/2006/customXml" ds:itemID="{B1DF2985-4F90-49C8-8A9C-08860320294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ITEMIZED BUDGET Detail</vt:lpstr>
      <vt:lpstr>Data</vt:lpstr>
      <vt:lpstr>Contract Justifications</vt:lpstr>
      <vt:lpstr>'Contract Justifications'!Print_Area</vt:lpstr>
      <vt:lpstr>'ITEMIZED BUDGET Detail'!Print_Area</vt:lpstr>
      <vt:lpstr>'ITEMIZED BUDGET Detail'!Print_Titles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Anne Hefelfinger</dc:creator>
  <cp:lastModifiedBy>Crystal Doxie</cp:lastModifiedBy>
  <cp:lastPrinted>2015-02-28T17:34:05Z</cp:lastPrinted>
  <dcterms:created xsi:type="dcterms:W3CDTF">2011-07-06T18:45:39Z</dcterms:created>
  <dcterms:modified xsi:type="dcterms:W3CDTF">2020-08-25T17:55:54Z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0x010100746C095388BE2542A094F7D958CB7074</vt:lpwstr>
  </property>
</Properties>
</file>